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NEXTCLOUD-NAS-WINDOWS\Documents\SCOLAIRE_BOULOT\Formation_openclassroom_AI_Engineer\12 Réalisez le cadrage d’un projet IA\"/>
    </mc:Choice>
  </mc:AlternateContent>
  <xr:revisionPtr revIDLastSave="0" documentId="13_ncr:1_{ADF73C98-AB01-4792-8D43-F39A133B15CC}" xr6:coauthVersionLast="47" xr6:coauthVersionMax="47" xr10:uidLastSave="{00000000-0000-0000-0000-000000000000}"/>
  <bookViews>
    <workbookView xWindow="-108" yWindow="-108" windowWidth="30936" windowHeight="16776" tabRatio="500" activeTab="2" xr2:uid="{00000000-000D-0000-FFFF-FFFF00000000}"/>
  </bookViews>
  <sheets>
    <sheet name="Dimensionnement" sheetId="1" r:id="rId1"/>
    <sheet name="Organisation_SCRUM" sheetId="2" r:id="rId2"/>
    <sheet name="Registre_CNIL" sheetId="3" r:id="rId3"/>
    <sheet name="Analyse_des_risques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8" i="1" l="1"/>
  <c r="E159" i="1"/>
  <c r="E160" i="1"/>
  <c r="E157" i="1"/>
  <c r="C164" i="1"/>
  <c r="C157" i="1"/>
  <c r="D153" i="1"/>
  <c r="E153" i="1" s="1"/>
  <c r="F153" i="1" s="1"/>
  <c r="B167" i="1" s="1"/>
  <c r="C153" i="1"/>
  <c r="C152" i="1"/>
  <c r="D152" i="1" s="1"/>
  <c r="E152" i="1" s="1"/>
  <c r="F152" i="1" s="1"/>
  <c r="B166" i="1" s="1"/>
  <c r="F151" i="1"/>
  <c r="B165" i="1" s="1"/>
  <c r="E151" i="1"/>
  <c r="D151" i="1"/>
  <c r="C151" i="1"/>
  <c r="D135" i="1"/>
  <c r="G134" i="1"/>
  <c r="F134" i="1"/>
  <c r="F133" i="1"/>
  <c r="G133" i="1" s="1"/>
  <c r="G135" i="1" s="1"/>
  <c r="F132" i="1"/>
  <c r="F131" i="1"/>
  <c r="F135" i="1" s="1"/>
  <c r="F130" i="1"/>
  <c r="C122" i="1"/>
  <c r="B121" i="1"/>
  <c r="B123" i="1" s="1"/>
  <c r="C123" i="1" s="1"/>
  <c r="C160" i="1" s="1"/>
  <c r="C120" i="1"/>
  <c r="C119" i="1"/>
  <c r="C118" i="1"/>
  <c r="C117" i="1"/>
  <c r="C116" i="1"/>
  <c r="C115" i="1"/>
  <c r="C121" i="1" s="1"/>
  <c r="E105" i="1"/>
  <c r="C84" i="1"/>
  <c r="E84" i="1" s="1"/>
  <c r="F84" i="1" s="1"/>
  <c r="E83" i="1"/>
  <c r="F83" i="1" s="1"/>
  <c r="C83" i="1"/>
  <c r="E82" i="1"/>
  <c r="F82" i="1" s="1"/>
  <c r="C82" i="1"/>
  <c r="C81" i="1"/>
  <c r="E81" i="1" s="1"/>
  <c r="F81" i="1" s="1"/>
  <c r="F85" i="1" s="1"/>
  <c r="F87" i="1" s="1"/>
  <c r="B157" i="1" s="1"/>
  <c r="C80" i="1"/>
  <c r="E80" i="1" s="1"/>
  <c r="C79" i="1"/>
  <c r="C85" i="1" s="1"/>
  <c r="F76" i="1"/>
  <c r="C76" i="1"/>
  <c r="C87" i="1" s="1"/>
  <c r="E75" i="1"/>
  <c r="E76" i="1" s="1"/>
  <c r="E74" i="1"/>
  <c r="Q60" i="1"/>
  <c r="P60" i="1"/>
  <c r="O60" i="1"/>
  <c r="N60" i="1"/>
  <c r="M60" i="1"/>
  <c r="L60" i="1"/>
  <c r="Q59" i="1"/>
  <c r="P59" i="1"/>
  <c r="O59" i="1"/>
  <c r="N59" i="1"/>
  <c r="M59" i="1"/>
  <c r="L59" i="1"/>
  <c r="Q58" i="1"/>
  <c r="P58" i="1"/>
  <c r="O58" i="1"/>
  <c r="N58" i="1"/>
  <c r="M58" i="1"/>
  <c r="L58" i="1"/>
  <c r="Q57" i="1"/>
  <c r="P57" i="1"/>
  <c r="O57" i="1"/>
  <c r="N57" i="1"/>
  <c r="M57" i="1"/>
  <c r="L57" i="1"/>
  <c r="Q56" i="1"/>
  <c r="P56" i="1"/>
  <c r="O56" i="1"/>
  <c r="N56" i="1"/>
  <c r="M56" i="1"/>
  <c r="L56" i="1"/>
  <c r="Q55" i="1"/>
  <c r="P55" i="1"/>
  <c r="O55" i="1"/>
  <c r="N55" i="1"/>
  <c r="M55" i="1"/>
  <c r="L55" i="1"/>
  <c r="Q54" i="1"/>
  <c r="P54" i="1"/>
  <c r="O54" i="1"/>
  <c r="N54" i="1"/>
  <c r="M54" i="1"/>
  <c r="L54" i="1"/>
  <c r="Q53" i="1"/>
  <c r="P53" i="1"/>
  <c r="O53" i="1"/>
  <c r="N53" i="1"/>
  <c r="M53" i="1"/>
  <c r="L53" i="1"/>
  <c r="Q52" i="1"/>
  <c r="P52" i="1"/>
  <c r="O52" i="1"/>
  <c r="N52" i="1"/>
  <c r="M52" i="1"/>
  <c r="L52" i="1"/>
  <c r="Q51" i="1"/>
  <c r="P51" i="1"/>
  <c r="O51" i="1"/>
  <c r="N51" i="1"/>
  <c r="M51" i="1"/>
  <c r="L51" i="1"/>
  <c r="Q50" i="1"/>
  <c r="P50" i="1"/>
  <c r="O50" i="1"/>
  <c r="N50" i="1"/>
  <c r="M50" i="1"/>
  <c r="L50" i="1"/>
  <c r="Q49" i="1"/>
  <c r="P49" i="1"/>
  <c r="O49" i="1"/>
  <c r="N49" i="1"/>
  <c r="M49" i="1"/>
  <c r="L49" i="1"/>
  <c r="Q48" i="1"/>
  <c r="P48" i="1"/>
  <c r="O48" i="1"/>
  <c r="N48" i="1"/>
  <c r="M48" i="1"/>
  <c r="L48" i="1"/>
  <c r="Q47" i="1"/>
  <c r="P47" i="1"/>
  <c r="O47" i="1"/>
  <c r="N47" i="1"/>
  <c r="M47" i="1"/>
  <c r="L47" i="1"/>
  <c r="Q46" i="1"/>
  <c r="P46" i="1"/>
  <c r="O46" i="1"/>
  <c r="N46" i="1"/>
  <c r="M46" i="1"/>
  <c r="L46" i="1"/>
  <c r="Q45" i="1"/>
  <c r="P45" i="1"/>
  <c r="O45" i="1"/>
  <c r="N45" i="1"/>
  <c r="M45" i="1"/>
  <c r="L45" i="1"/>
  <c r="Q44" i="1"/>
  <c r="P44" i="1"/>
  <c r="O44" i="1"/>
  <c r="N44" i="1"/>
  <c r="M44" i="1"/>
  <c r="L44" i="1"/>
  <c r="F157" i="1" l="1"/>
  <c r="D164" i="1" s="1"/>
  <c r="E164" i="1" s="1"/>
  <c r="F164" i="1" s="1"/>
  <c r="E87" i="1"/>
  <c r="C165" i="1"/>
  <c r="C167" i="1"/>
  <c r="C166" i="1"/>
  <c r="C159" i="1"/>
  <c r="C158" i="1"/>
  <c r="D159" i="1"/>
  <c r="G136" i="1"/>
  <c r="D158" i="1"/>
  <c r="D160" i="1"/>
  <c r="E79" i="1"/>
  <c r="E85" i="1" s="1"/>
  <c r="F158" i="1" l="1"/>
  <c r="D165" i="1" s="1"/>
  <c r="F159" i="1"/>
  <c r="D166" i="1" s="1"/>
  <c r="E166" i="1" s="1"/>
  <c r="E165" i="1"/>
  <c r="F160" i="1"/>
  <c r="D167" i="1" s="1"/>
  <c r="E167" i="1" s="1"/>
  <c r="F167" i="1" l="1"/>
  <c r="P158" i="1"/>
  <c r="F166" i="1"/>
  <c r="P162" i="1" s="1"/>
  <c r="P157" i="1"/>
  <c r="P156" i="1"/>
  <c r="F165" i="1"/>
</calcChain>
</file>

<file path=xl/sharedStrings.xml><?xml version="1.0" encoding="utf-8"?>
<sst xmlns="http://schemas.openxmlformats.org/spreadsheetml/2006/main" count="1103" uniqueCount="823">
  <si>
    <t>📊 DIMENSIONNEMENT DU PROJET FASHION-INSTA - Application Mobile IA</t>
  </si>
  <si>
    <t>📝 HYPOTHÈSES ET NOTES IMPORTANTES</t>
  </si>
  <si>
    <t>HYPOTHÈSE CLÉ</t>
  </si>
  <si>
    <t>Conversion : 1 Story Point = 1 jour</t>
  </si>
  <si>
    <t>Justification</t>
  </si>
  <si>
    <t>Ratio conservateur adapté à une équipe incluant un Data Scientist junior s'appuyant sur un sous-traitant expert pour la conception des modèles IA.</t>
  </si>
  <si>
    <t>ÉQUIPE</t>
  </si>
  <si>
    <t>Composition et statuts</t>
  </si>
  <si>
    <t>Product Owner</t>
  </si>
  <si>
    <t>Alicia - Interne (salarié CDI) - Allocation 50% sur 6 mois = 66 jours</t>
  </si>
  <si>
    <t>Scrum Master</t>
  </si>
  <si>
    <t>À définir - Interne (salarié CDI) - Allocation 50% sur 6 mois = 66 jours</t>
  </si>
  <si>
    <t>Développeur Mobile</t>
  </si>
  <si>
    <t>Interne (salarié CDI) - ⚠️ RISQUE : Travaille en parallèle sur autre app urgente</t>
  </si>
  <si>
    <t>Data Scientist</t>
  </si>
  <si>
    <t>Junior interne (salarié CDI) + Sous-traitant expert IA - ⚠️ RISQUE : Junior nécessite accompagnement</t>
  </si>
  <si>
    <t>Autres profils</t>
  </si>
  <si>
    <t>Externes (freelances/ESN) : Backend, DevOps, UX/UI, QA</t>
  </si>
  <si>
    <t>COÛTS</t>
  </si>
  <si>
    <t>Méthodologie de calcul</t>
  </si>
  <si>
    <t>Internes</t>
  </si>
  <si>
    <t>Coût employeur = Salaire brut annuel × 1.45 (charges patronales) ÷ 218 jours ouvrés</t>
  </si>
  <si>
    <t>Externes</t>
  </si>
  <si>
    <t>TJM de marché (prestation freelance ou ESN)</t>
  </si>
  <si>
    <t>DURÉE PROJET</t>
  </si>
  <si>
    <t>6 mois calendaires</t>
  </si>
  <si>
    <t>PARTIE 1 : DIMENSIONNEMENT DE L'ÉQUIPE PROJET</t>
  </si>
  <si>
    <t>📊 ÉQUIPE SCRUM</t>
  </si>
  <si>
    <t>Rôle</t>
  </si>
  <si>
    <t>Profil</t>
  </si>
  <si>
    <t>Statut</t>
  </si>
  <si>
    <t>Allocation</t>
  </si>
  <si>
    <t>TJM/Coût jour (€)</t>
  </si>
  <si>
    <t>Alicia</t>
  </si>
  <si>
    <t>Interne CDI</t>
  </si>
  <si>
    <t>50%</t>
  </si>
  <si>
    <t>Pilotage, validation backlog, priorisation</t>
  </si>
  <si>
    <t>[À définir]</t>
  </si>
  <si>
    <t>Animation daily, reviews, rétros, levée obstacles</t>
  </si>
  <si>
    <t>👥 ÉQUIPE DE DÉVELOPPEMENT</t>
  </si>
  <si>
    <t>Quantité</t>
  </si>
  <si>
    <t>Justification / Risques</t>
  </si>
  <si>
    <t>1 ETP</t>
  </si>
  <si>
    <t>30% → 100%</t>
  </si>
  <si>
    <t>⚠️ Travaille // autre app (risque dispo)</t>
  </si>
  <si>
    <t>Interne CDI (Junior)</t>
  </si>
  <si>
    <t>100%</t>
  </si>
  <si>
    <t>⚠️ Junior + sous-traitant expert IA</t>
  </si>
  <si>
    <t>Développeur Backend</t>
  </si>
  <si>
    <t>Externe</t>
  </si>
  <si>
    <t>Profil le + sollicité (30% projet)</t>
  </si>
  <si>
    <t>DevOps / Cloud Engineer</t>
  </si>
  <si>
    <t>0.5 ETP</t>
  </si>
  <si>
    <t>Azure, CI/CD, Docker</t>
  </si>
  <si>
    <t>UX/UI Designer</t>
  </si>
  <si>
    <t>0.2 ETP</t>
  </si>
  <si>
    <t>20%</t>
  </si>
  <si>
    <t>Maquettes, design system</t>
  </si>
  <si>
    <t>QA / Testeur</t>
  </si>
  <si>
    <t>0.3 ETP</t>
  </si>
  <si>
    <t>30%</t>
  </si>
  <si>
    <t>Tests fonctionnels, IA, RGPD</t>
  </si>
  <si>
    <t>📌 NOTE : Les jours réels du MVP sont calculés dans la Partie 2 (150 SP MUST). Dev Mobile : allocation progressive 30% (S1-8) → 100% (S17+).</t>
  </si>
  <si>
    <t>📌 Hypothèse pour chiffrage : Les salariés en interne ne seront pas pris en compte dans le calcul des coûts initiaux et de maintenance de l'application</t>
  </si>
  <si>
    <t>PARTIE 2 : USER STORIES ET RÉPARTITION PAR PROFIL</t>
  </si>
  <si>
    <t>US n°</t>
  </si>
  <si>
    <t>User Story</t>
  </si>
  <si>
    <t>Priorité</t>
  </si>
  <si>
    <t>Story Points</t>
  </si>
  <si>
    <t>Jours Total</t>
  </si>
  <si>
    <t>Mobile Dev (%)</t>
  </si>
  <si>
    <t>Data Scientist (%)</t>
  </si>
  <si>
    <t>Backend Dev (%)</t>
  </si>
  <si>
    <t>DevOps (%)</t>
  </si>
  <si>
    <t>UX/UI Designer (%)</t>
  </si>
  <si>
    <t>QA tester (%)</t>
  </si>
  <si>
    <t>Mobile Dev (j)</t>
  </si>
  <si>
    <t>Data Scientist (j)</t>
  </si>
  <si>
    <t>Backend Dev (j)</t>
  </si>
  <si>
    <t>DevOps (j)</t>
  </si>
  <si>
    <t>UX/UI Designer (j)</t>
  </si>
  <si>
    <t>QA tester (j)</t>
  </si>
  <si>
    <t>Création de compte utilisateur</t>
  </si>
  <si>
    <t>MUST</t>
  </si>
  <si>
    <t>Connexion utilisateur</t>
  </si>
  <si>
    <t>Prise de photo garde-robe</t>
  </si>
  <si>
    <t>Algorithme recommandation basé photos</t>
  </si>
  <si>
    <t>Algorithme recommandation basé préférences</t>
  </si>
  <si>
    <t>Consultation des données personnelles</t>
  </si>
  <si>
    <t>Modification et suppression données</t>
  </si>
  <si>
    <t>Désinscription du service</t>
  </si>
  <si>
    <t>Purge automatique des données inactives</t>
  </si>
  <si>
    <t>Gestion collection photos</t>
  </si>
  <si>
    <t>SHOULD</t>
  </si>
  <si>
    <t>Sélection styles vestimentaires préférés</t>
  </si>
  <si>
    <t>Sélection marques préférées</t>
  </si>
  <si>
    <t>Feedback sur recommandations</t>
  </si>
  <si>
    <t>Durée de conservation des données</t>
  </si>
  <si>
    <t>Visualisation AR vêtement sur photo</t>
  </si>
  <si>
    <t>COULD</t>
  </si>
  <si>
    <t>Personnalisation style vêtement</t>
  </si>
  <si>
    <t>Référencement blogs et influenceurs</t>
  </si>
  <si>
    <t>TOTAL (MVP)</t>
  </si>
  <si>
    <t>⚠️ NOTE : Coûts calculés sur MVP uniquement (9 user stories MUST = 150 SP)</t>
  </si>
  <si>
    <t>PARTIE 3 : COÛTS HUMAINS INITIAUX (Développement)</t>
  </si>
  <si>
    <t>📋 HYPOTHÈSES DE BASE</t>
  </si>
  <si>
    <t>Les salariés en interne sont chiffrés à 0 car déjà en CDI</t>
  </si>
  <si>
    <t>📊 SYNTHÈSE DES COÛTS DE DÉVELOPPEMENT</t>
  </si>
  <si>
    <t>Total Jours</t>
  </si>
  <si>
    <t>TJM / Coût jour (€)</t>
  </si>
  <si>
    <t>Coût Théorique (€)</t>
  </si>
  <si>
    <t>Coût retenu (interne = 0€)</t>
  </si>
  <si>
    <t>Source données</t>
  </si>
  <si>
    <t>ÉQUIPE SCRUM</t>
  </si>
  <si>
    <t>Partie 1 (50% × 6 mois)</t>
  </si>
  <si>
    <t>SOUS-TOTAL SCRUM</t>
  </si>
  <si>
    <t>-</t>
  </si>
  <si>
    <t>ÉQUIPE DE DÉVELOPPEMENT</t>
  </si>
  <si>
    <t>Partie 2 (col K) × Coût jour Partie 1</t>
  </si>
  <si>
    <t>Partie 2 (col L) × Coût jour Partie 1</t>
  </si>
  <si>
    <t>Partie 2 (col M) × TJM Partie 1</t>
  </si>
  <si>
    <t>Partie 2 (col N) × TJM Partie 1</t>
  </si>
  <si>
    <t>Partie 2 (col O) × TJM Partie 1</t>
  </si>
  <si>
    <t>Partie 2 (col P) × TJM Partie 1</t>
  </si>
  <si>
    <t>SOUS-TOTAL DEV</t>
  </si>
  <si>
    <t>TOTAL GÉNÉRAL - COÛTS HUMAINS INITIAUX</t>
  </si>
  <si>
    <t>Durée projet : 6 mois calendaires</t>
  </si>
  <si>
    <t>PARTIE 4 : COÛTS INFRASTRUCTURE AZURE - DÉVELOPPEMENT</t>
  </si>
  <si>
    <t>💻 APPROCHE TECHNIQUE</t>
  </si>
  <si>
    <t>• Architecture lean avec maximisation du free tier Azure</t>
  </si>
  <si>
    <t>• MLflow self-hosted pour tracking d'expériences</t>
  </si>
  <si>
    <t>• Build Docker en local (économie coûts ACR Tasks)</t>
  </si>
  <si>
    <t>Service</t>
  </si>
  <si>
    <t>Tâches</t>
  </si>
  <si>
    <t>Facturation</t>
  </si>
  <si>
    <t>Usage réel</t>
  </si>
  <si>
    <t>Coût (€)</t>
  </si>
  <si>
    <t>VM GPU NC6s v3</t>
  </si>
  <si>
    <t>Entraînement modèles (CNN 220h + BERT 20h)</t>
  </si>
  <si>
    <t>À l'heure</t>
  </si>
  <si>
    <t>240h sur ~6 semaines</t>
  </si>
  <si>
    <t>Blob Storage Hot</t>
  </si>
  <si>
    <t>Stockage datasets (~122 GB)</t>
  </si>
  <si>
    <t>Au mois</t>
  </si>
  <si>
    <t>200 GB × 6 mois actifs</t>
  </si>
  <si>
    <t>PostgreSQL B1ms</t>
  </si>
  <si>
    <t>Base de données dev/test (1 vCore, 2GB RAM, 32GB)</t>
  </si>
  <si>
    <t>B1ms × 6 mois</t>
  </si>
  <si>
    <t>Container Registry</t>
  </si>
  <si>
    <t>Hébergement images Docker API</t>
  </si>
  <si>
    <t>Basic × 3 mois</t>
  </si>
  <si>
    <t>Container Apps</t>
  </si>
  <si>
    <t>Hébergement MLflow (tracking expériences)</t>
  </si>
  <si>
    <t>À la seconde</t>
  </si>
  <si>
    <t>Scale-to-zero, free tier</t>
  </si>
  <si>
    <t>Key Vault</t>
  </si>
  <si>
    <t>Gestion secrets (credentials, API keys)</t>
  </si>
  <si>
    <t>Par opération</t>
  </si>
  <si>
    <t>~1000 ops/mois</t>
  </si>
  <si>
    <t>TOTAL AZURE INITIAUX</t>
  </si>
  <si>
    <t>PARTIE 5 : COÛTS INFRASTRUCTURE AZURE - PRODUCTION (Récurrents)</t>
  </si>
  <si>
    <t>Croissance utilisateurs</t>
  </si>
  <si>
    <t>Année 1: 5 000 | Année 2: 15 000 | Année 3: 40 000</t>
  </si>
  <si>
    <t>Requêtes par utilisateurs</t>
  </si>
  <si>
    <t>Environ 125 requêtes/mois</t>
  </si>
  <si>
    <t>Architecture data-light</t>
  </si>
  <si>
    <t>Pas de stockage permanent photos (hash + métadonnées uniquement) - Cache rotatif 70 GB</t>
  </si>
  <si>
    <t>Coût mensuel (€)</t>
  </si>
  <si>
    <t>Coût annuel (€)</t>
  </si>
  <si>
    <t>Type coût</t>
  </si>
  <si>
    <t>Blob Storage Hot (100 GB)</t>
  </si>
  <si>
    <t>Fixe</t>
  </si>
  <si>
    <t>PostgreSQL B1ms (35 GB)</t>
  </si>
  <si>
    <t>Container Registry (Basic)</t>
  </si>
  <si>
    <t>Fixe (free tier An 1-2)</t>
  </si>
  <si>
    <t>Application Insights</t>
  </si>
  <si>
    <t>Fixe (free tier)</t>
  </si>
  <si>
    <t>TOTAL COÛTS AZURE PRODUCTION (An 1-2)</t>
  </si>
  <si>
    <t>Container Apps additionnel (An 3)</t>
  </si>
  <si>
    <t>Variable (40K users)</t>
  </si>
  <si>
    <t>TOTAL COÛTS AZURE PRODUCTION (An 3)</t>
  </si>
  <si>
    <t>PARTIE 6 : COÛTS DE MAINTENANCE ANNUELS (Récurrents)</t>
  </si>
  <si>
    <t>📋 HYPOTHÈSE : Maintenance = 15% du coût développement initial.</t>
  </si>
  <si>
    <t>Allocation temps</t>
  </si>
  <si>
    <t>Jours/an</t>
  </si>
  <si>
    <t>Coût théorique annuel (€)</t>
  </si>
  <si>
    <t>Coût retenu annuel (interne = 0€)</t>
  </si>
  <si>
    <t>Responsabilités</t>
  </si>
  <si>
    <t>15%</t>
  </si>
  <si>
    <t>Bugs, mises à jour OS, fonctionnalités mineures</t>
  </si>
  <si>
    <t>Réentraînement modèles IA, amélioration précision, dérive</t>
  </si>
  <si>
    <t>5%</t>
  </si>
  <si>
    <t>Pilotage évolutions, priorisation corrections</t>
  </si>
  <si>
    <t>DevOps / Prestation</t>
  </si>
  <si>
    <t>Externe ponctuel</t>
  </si>
  <si>
    <t>Surveillance infra, patches sécurité, optimisation Azure</t>
  </si>
  <si>
    <t>Tests de non-régression, validation mises à jour</t>
  </si>
  <si>
    <t>TOTAL MAINTENANCE ANNUELLE</t>
  </si>
  <si>
    <t>du budget initial</t>
  </si>
  <si>
    <t>💡 NOTE : Maintenance IA = coûteuse car nécessite réentraînement périodique pour éviter la dérive des modèles. Absorption au moins partielle du coût en faisant appel à un maximum de CDIs en interne .</t>
  </si>
  <si>
    <t>💡 NOTE 2: Nous respectons un coût de maintenance en-dessous des 15% du coût de développement initial. Nous pouvons même prévoir un budget d'environ 6 000€ pour garder une marge de manœuvre confortable</t>
  </si>
  <si>
    <t>PARTIE 7 : ANALYSE DE RENTABILITÉ</t>
  </si>
  <si>
    <t>📋 HYPOTHÈSES BUSINESS</t>
  </si>
  <si>
    <t>Paramètre</t>
  </si>
  <si>
    <t>Valeur</t>
  </si>
  <si>
    <t>Panier moyen</t>
  </si>
  <si>
    <t>€ par achat (prêt-à-porter mid-range)</t>
  </si>
  <si>
    <t>Marge nette</t>
  </si>
  <si>
    <t>25% après tous les frais retail mode</t>
  </si>
  <si>
    <t>Taux conversion</t>
  </si>
  <si>
    <t>12% des utilisateurs actifs achètent (IA performante)</t>
  </si>
  <si>
    <t>Fréquence achat/an</t>
  </si>
  <si>
    <t>2,5 achats/an (parmi les acheteurs)</t>
  </si>
  <si>
    <t>📝 CLARIFICATION : Taux de conversion (12%) = % d'utilisateurs qui deviennent acheteurs. Fréquence (2,5/an) = nombre de COMMANDES par acheteur (chaque commande peut contenir plusieurs articles). Panier moyen (60€) = CA moyen par commande.</t>
  </si>
  <si>
    <t>Année</t>
  </si>
  <si>
    <t>Utilisateurs actifs</t>
  </si>
  <si>
    <t>Acheteurs (12%)</t>
  </si>
  <si>
    <t>Achats totaux/an</t>
  </si>
  <si>
    <t>CA généré (€)</t>
  </si>
  <si>
    <t>Gains nets (€)</t>
  </si>
  <si>
    <t>Année 1</t>
  </si>
  <si>
    <t>Année 2</t>
  </si>
  <si>
    <t>Année 3</t>
  </si>
  <si>
    <t>📊 INTERPRÉTATION</t>
  </si>
  <si>
    <t>💸 SYNTHÈSE DES COÛTS TOTAUX PAR ANNÉE</t>
  </si>
  <si>
    <t>• Investissement initial : 105 860 €</t>
  </si>
  <si>
    <t>Coûts dev (€)</t>
  </si>
  <si>
    <t>Coûts Azure (€)</t>
  </si>
  <si>
    <t>Maintenance (€)</t>
  </si>
  <si>
    <t>TOTAL Coûts (€)</t>
  </si>
  <si>
    <t>Coûts cumulés (€)</t>
  </si>
  <si>
    <t>• Année 1 :</t>
  </si>
  <si>
    <t>(cumul négatif)</t>
  </si>
  <si>
    <t>Année 0 (Dév)</t>
  </si>
  <si>
    <t>• Année 2 :</t>
  </si>
  <si>
    <t xml:space="preserve"> ✅ RENTABLE</t>
  </si>
  <si>
    <t>• Année 3 :</t>
  </si>
  <si>
    <t>Le projet devient rentable</t>
  </si>
  <si>
    <t>à la fin dès le milieu de l'année 2 avec</t>
  </si>
  <si>
    <t>📊 ANALYSE ROI ET POINT MORT</t>
  </si>
  <si>
    <t>un ROI de</t>
  </si>
  <si>
    <t>Gains annuels (€)</t>
  </si>
  <si>
    <t>Gains cumulés (€)</t>
  </si>
  <si>
    <t>Résultat cumulé (€)</t>
  </si>
  <si>
    <t>ROI (%)</t>
  </si>
  <si>
    <t>Rentable ?</t>
  </si>
  <si>
    <t>en fin d'année</t>
  </si>
  <si>
    <t>Année 0</t>
  </si>
  <si>
    <t>❌ NON</t>
  </si>
  <si>
    <t>✅ OUI</t>
  </si>
  <si>
    <t>🎯 CONCLUSION - RENTABILITÉ</t>
  </si>
  <si>
    <t>Le projet devient RENTABLE dès le milieu de l'Année 2 avec un ROI positif</t>
  </si>
  <si>
    <t>• Investissement total sur 3 ans : Voir tableau ci-dessus</t>
  </si>
  <si>
    <t>• Gains totaux sur 3 ans : Voir tableau ci-dessus</t>
  </si>
  <si>
    <t>• Point fort : Architecture data-light Azure permet coûts infra stables malgré croissance</t>
  </si>
  <si>
    <t>• Recommandation : VALIDER le projet - potentiel de croissance fort avec IA performante</t>
  </si>
  <si>
    <t>🏗️ ORGANISATION DU PROJET - MÉTHODE AGILE SCRUM</t>
  </si>
  <si>
    <t>📅 1. PLANNING DES SPRINTS MVP</t>
  </si>
  <si>
    <t>📊 DIAGRAMME DE GANTT - VISUALISATION DES SPRINTS</t>
  </si>
  <si>
    <t>Sprint</t>
  </si>
  <si>
    <t>Semaines</t>
  </si>
  <si>
    <t>User Stories</t>
  </si>
  <si>
    <t>Objectif du Sprint</t>
  </si>
  <si>
    <t>150 Story Points | 9 User Stories | 10 Sprints</t>
  </si>
  <si>
    <t>1</t>
  </si>
  <si>
    <t>S1-S2</t>
  </si>
  <si>
    <t>US1, US2, US4.1</t>
  </si>
  <si>
    <t>18</t>
  </si>
  <si>
    <t>Authentification fonctionnelle + Dataset IA prêt</t>
  </si>
  <si>
    <t>Sprint 1</t>
  </si>
  <si>
    <t>Sprint 2</t>
  </si>
  <si>
    <t>Sprint 3</t>
  </si>
  <si>
    <t>Sprint 4</t>
  </si>
  <si>
    <t>Sprint 5</t>
  </si>
  <si>
    <t>Sprint 6</t>
  </si>
  <si>
    <t>Sprint 7</t>
  </si>
  <si>
    <t>Sprint 8</t>
  </si>
  <si>
    <t>Sprint 9</t>
  </si>
  <si>
    <t>Sprint 10</t>
  </si>
  <si>
    <t>2</t>
  </si>
  <si>
    <t>S3-S4</t>
  </si>
  <si>
    <t>US3, US4.2</t>
  </si>
  <si>
    <t>Upload photos OK + Modèle baseline entraîné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</si>
  <si>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</si>
  <si>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</si>
  <si>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</si>
  <si>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</si>
  <si>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</si>
  <si>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</si>
  <si>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</si>
  <si>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</si>
  <si>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</si>
  <si>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</si>
  <si>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</si>
  <si>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</si>
  <si>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</si>
  <si>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</si>
  <si>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</si>
  <si>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</si>
  <si>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</si>
  <si>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</si>
  <si>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</si>
  <si>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</si>
  <si>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3</t>
  </si>
  <si>
    <t>S5-S6</t>
  </si>
  <si>
    <t>US6, US4.3</t>
  </si>
  <si>
    <t>Consultation RGPD + Modèle IA optimisé (75%)</t>
  </si>
  <si>
    <t>US1 - Création compte</t>
  </si>
  <si>
    <t>5 SP</t>
  </si>
  <si>
    <t>4</t>
  </si>
  <si>
    <t>S7-S8</t>
  </si>
  <si>
    <t>US7, US4.4</t>
  </si>
  <si>
    <t>16</t>
  </si>
  <si>
    <t>Modification/suppression données + Validation IA</t>
  </si>
  <si>
    <t>US2 - Connexion</t>
  </si>
  <si>
    <t>3 SP</t>
  </si>
  <si>
    <t>5</t>
  </si>
  <si>
    <t>S9-S10</t>
  </si>
  <si>
    <t>US8, US4.5, US5.1</t>
  </si>
  <si>
    <t>27</t>
  </si>
  <si>
    <t>Désinscription + API PHOTOS déployée + Prep PRÉF</t>
  </si>
  <si>
    <t>US3 - Prise photo</t>
  </si>
  <si>
    <t>8 SP</t>
  </si>
  <si>
    <t>6</t>
  </si>
  <si>
    <t>S11-S12</t>
  </si>
  <si>
    <t>US9, US5.2</t>
  </si>
  <si>
    <t>33</t>
  </si>
  <si>
    <t>Purge automatique + Modèle BERT entraîné</t>
  </si>
  <si>
    <t>US4 - Algorithme Photos IA</t>
  </si>
  <si>
    <t>4.1
Dataset
10 SP</t>
  </si>
  <si>
    <t>4.2
Baseline
10 SP</t>
  </si>
  <si>
    <t>4.3
Optimisation
10 SP</t>
  </si>
  <si>
    <t>4.4
Validation
8 SP</t>
  </si>
  <si>
    <t>4.5
API
8 SP</t>
  </si>
  <si>
    <t>7</t>
  </si>
  <si>
    <t>S13-S14</t>
  </si>
  <si>
    <t>US5.3</t>
  </si>
  <si>
    <t>20</t>
  </si>
  <si>
    <t>API PRÉFÉRENCES déployée</t>
  </si>
  <si>
    <t>US5 - Algorithme Préférences IA</t>
  </si>
  <si>
    <t>5.1
Préparation
10 SP</t>
  </si>
  <si>
    <t>5.2
BERT+reco
20 SP</t>
  </si>
  <si>
    <t>5.3
Implémentation
10 SP</t>
  </si>
  <si>
    <t>5.4
Intégration
10 SP</t>
  </si>
  <si>
    <t>8</t>
  </si>
  <si>
    <t>S15-S16</t>
  </si>
  <si>
    <t>Intégration PHOTOS</t>
  </si>
  <si>
    <t>10</t>
  </si>
  <si>
    <t>Recommandations PHOTOS fonctionnelles dans app</t>
  </si>
  <si>
    <t>US6 - Consultation RGPD</t>
  </si>
  <si>
    <t>9</t>
  </si>
  <si>
    <t>S17-S18</t>
  </si>
  <si>
    <t>Intégration PRÉF</t>
  </si>
  <si>
    <t>Recommandations PRÉFÉRENCES fonctionnelles dans app</t>
  </si>
  <si>
    <t>US7 - Modif/Suppression</t>
  </si>
  <si>
    <t>S19-S20</t>
  </si>
  <si>
    <t>Tests finaux MVP</t>
  </si>
  <si>
    <t>0</t>
  </si>
  <si>
    <t>MVP complet validé et prêt pour production</t>
  </si>
  <si>
    <t>US8 - Désinscription</t>
  </si>
  <si>
    <t>US9 - Purge automatique</t>
  </si>
  <si>
    <t>13 SP</t>
  </si>
  <si>
    <t>ℹ️ Durée totale : 20 semaines = 5 mois | Total : 150 Story Points | Sprints 8-10 : intégration et tests finaux</t>
  </si>
  <si>
    <t>Tests &amp; Validation MVP</t>
  </si>
  <si>
    <t>0 SP</t>
  </si>
  <si>
    <t>👥 2. RÔLES ET RESPONSABILITÉS</t>
  </si>
  <si>
    <t>LÉGENDE :</t>
  </si>
  <si>
    <t>Personne</t>
  </si>
  <si>
    <t>Authentification (8 SP)</t>
  </si>
  <si>
    <t>Définit et priorise le backlog | Valide les livrables | Décide du contenu des sprints | Disponible pour l'équipe</t>
  </si>
  <si>
    <t>IA - Recommandations Photos (58 SP)</t>
  </si>
  <si>
    <t>À définir</t>
  </si>
  <si>
    <t>Anime les cérémonies SCRUM | Lève les obstacles | Protège l'équipe | Coach méthodologie agile</t>
  </si>
  <si>
    <t>RGPD &amp; Données personnelles (34 SP)</t>
  </si>
  <si>
    <t>Development Team</t>
  </si>
  <si>
    <t>6 profils (Mobile, DS, Backend, DevOps, UX/UI, QA)</t>
  </si>
  <si>
    <t>Variable</t>
  </si>
  <si>
    <t>Auto-organisée | Livre les incréments | Estime les US | S'engage sur l'objectif du sprint</t>
  </si>
  <si>
    <t>IA - Recommandations Préférences (50 SP)</t>
  </si>
  <si>
    <t>Tests &amp; Validation MVP (0 SP)</t>
  </si>
  <si>
    <t>🔄 3. CÉRÉMONIES SCRUM</t>
  </si>
  <si>
    <t>Cérémonie</t>
  </si>
  <si>
    <t>Fréquence</t>
  </si>
  <si>
    <t>Durée</t>
  </si>
  <si>
    <t>Participants</t>
  </si>
  <si>
    <t>Objectif</t>
  </si>
  <si>
    <t>Daily Scrum</t>
  </si>
  <si>
    <t>Tous les jours</t>
  </si>
  <si>
    <t>15 min</t>
  </si>
  <si>
    <t>Dev Team + Scrum Master (optionnel)</t>
  </si>
  <si>
    <t>Synchronisation quotidienne : ce qui a été fait hier, ce qui sera fait aujourd'hui, les obstacles rencontrés</t>
  </si>
  <si>
    <t>Sprint Planning</t>
  </si>
  <si>
    <t>Début de chaque sprint</t>
  </si>
  <si>
    <t>2-4h</t>
  </si>
  <si>
    <t>Toute l'équipe SCRUM</t>
  </si>
  <si>
    <t>Définir l'objectif du sprint | Sélectionner les US du backlog | Estimer et s'engager | Créer le Sprint Backlog</t>
  </si>
  <si>
    <t>Sprint Review</t>
  </si>
  <si>
    <t>Fin de chaque sprint</t>
  </si>
  <si>
    <t>2h</t>
  </si>
  <si>
    <t>Toute l'équipe + Stakeholders (DPO, Marketing...)</t>
  </si>
  <si>
    <t>Démo des livrables du sprint | Recueillir feedback | Valider ou rejeter les US | Adapter le backlog si nécessaire</t>
  </si>
  <si>
    <t>Sprint Retrospective</t>
  </si>
  <si>
    <t>Après chaque Sprint Review</t>
  </si>
  <si>
    <t>1h30</t>
  </si>
  <si>
    <t>Dev Team + Scrum Master + PO</t>
  </si>
  <si>
    <t>Réfléchir sur le sprint écoulé | Identifier ce qui a bien/mal fonctionné | Actions d'amélioration pour le prochain sprint</t>
  </si>
  <si>
    <t>Backlog Refinement</t>
  </si>
  <si>
    <t>1x par semaine</t>
  </si>
  <si>
    <t>1h</t>
  </si>
  <si>
    <t>PO + Dev Team (volontaires)</t>
  </si>
  <si>
    <t>Clarifier les US futures | Estimer les US du backlog | Découper les grosses US | Préparer les prochains sprints</t>
  </si>
  <si>
    <t>📊 4. ARTEFACTS ET OUTILS DE SUIVI</t>
  </si>
  <si>
    <t>Artefact</t>
  </si>
  <si>
    <t>Description</t>
  </si>
  <si>
    <t>Responsable</t>
  </si>
  <si>
    <t>Mise à jour</t>
  </si>
  <si>
    <t>Product Backlog</t>
  </si>
  <si>
    <t>Liste priorisée de toutes les User Stories du projet (MUST, SHOULD, COULD). Contient 18 US au total pour Fashion Insta</t>
  </si>
  <si>
    <t>Continue (après chaque Sprint Review)</t>
  </si>
  <si>
    <t>Sprint Backlog</t>
  </si>
  <si>
    <t>Liste des US sélectionnées pour le sprint en cours + tâches techniques. Engagement de l'équipe pour le sprint</t>
  </si>
  <si>
    <t>Dev Team</t>
  </si>
  <si>
    <t>Quotidienne (Daily Scrum)</t>
  </si>
  <si>
    <t>Increment</t>
  </si>
  <si>
    <t>Somme de toutes les US "Done" à la fin du sprint. Doit être potentiellement livrable en production</t>
  </si>
  <si>
    <t>Fin de sprint (Sprint Review)</t>
  </si>
  <si>
    <t>Burndown Chart</t>
  </si>
  <si>
    <t>Graphique montrant l'évolution des Story Points restants jour après jour dans le sprint. Permet de visualiser si l'équipe est en avance/retard</t>
  </si>
  <si>
    <t>Quotidienne</t>
  </si>
  <si>
    <t>Definition of Done</t>
  </si>
  <si>
    <t>Critères de qualité à respecter pour qu'une US soit considérée "Done" : code reviewé, testé, documenté, déployé en staging</t>
  </si>
  <si>
    <t>Équipe SCRUM</t>
  </si>
  <si>
    <t>Début projet + ajustements en rétro</t>
  </si>
  <si>
    <t>📉 5. SUIVI DE L'AVANCEMENT - BURNDOWN CHART</t>
  </si>
  <si>
    <t>🎯 Principe : Le burndown chart affiche le nombre de Story Points restants à réaliser jour après jour pendant le sprint.</t>
  </si>
  <si>
    <t>📊 Comment ça marche :</t>
  </si>
  <si>
    <t xml:space="preserve">  • Axe X : Jours du sprint (J1 à J10 pour un sprint de 2 semaines)</t>
  </si>
  <si>
    <t xml:space="preserve">  • Axe Y : Story Points restants</t>
  </si>
  <si>
    <t xml:space="preserve">  • Ligne idéale : Descente linéaire de X SP (début sprint) vers 0 SP (fin sprint)</t>
  </si>
  <si>
    <t xml:space="preserve">  • Ligne réelle : SP réellement restants chaque jour (mis à jour au Daily Scrum)</t>
  </si>
  <si>
    <t>✅ Interprétation :</t>
  </si>
  <si>
    <t xml:space="preserve">  • Ligne réelle SOUS la ligne idéale = Équipe en AVANCE</t>
  </si>
  <si>
    <t xml:space="preserve">  • Ligne réelle SUR la ligne idéale = Équipe en RETARD → identifier obstacles</t>
  </si>
  <si>
    <t xml:space="preserve">  • Ligne plate = Aucune US terminée → problème à résoudre rapidement</t>
  </si>
  <si>
    <t>🔧 Actions si retard détecté :</t>
  </si>
  <si>
    <t xml:space="preserve">  • Daily Scrum : identifier les blocages</t>
  </si>
  <si>
    <t xml:space="preserve">  • Scrum Master : lever les obstacles</t>
  </si>
  <si>
    <t xml:space="preserve">  • Équipe : re-prioriser ou demander aide au PO pour réduire le scope du sprint</t>
  </si>
  <si>
    <t>📅 Exemple Sprint 1 (18 SP) :</t>
  </si>
  <si>
    <t xml:space="preserve">  • J1 : 18 SP restants → J3 : 15 SP → J5 : 10 SP → J8 : 5 SP → J10 : 0 SP (objectif atteint !)</t>
  </si>
  <si>
    <t>📆 6. CALENDRIER TYPE D'UN SPRINT (2 SEMAINES)</t>
  </si>
  <si>
    <t>Jour</t>
  </si>
  <si>
    <t>Cérémonie/Activité</t>
  </si>
  <si>
    <t>Détails</t>
  </si>
  <si>
    <t>Lundi S1</t>
  </si>
  <si>
    <t>🎯 Sprint Planning</t>
  </si>
  <si>
    <t>3h</t>
  </si>
  <si>
    <t>Sélection US + Estimation + Engagement équipe</t>
  </si>
  <si>
    <t>Lundi S1 à Vendredi S2</t>
  </si>
  <si>
    <t>⚡ Daily Scrum</t>
  </si>
  <si>
    <t>15 min/jour</t>
  </si>
  <si>
    <t>Chaque matin à 9h : synchro équipe</t>
  </si>
  <si>
    <t>Mercredi S1</t>
  </si>
  <si>
    <t>📝 Backlog Refinement</t>
  </si>
  <si>
    <t>Préparation sprints futurs avec PO</t>
  </si>
  <si>
    <t>Vendredi S2</t>
  </si>
  <si>
    <t>🎤 Sprint Review</t>
  </si>
  <si>
    <t>Démo des livrables aux stakeholders</t>
  </si>
  <si>
    <t>Vendredi S2 (après Review)</t>
  </si>
  <si>
    <t>🔄 Sprint Retrospective</t>
  </si>
  <si>
    <t>Amélioration continue : ce qui a bien/mal marché</t>
  </si>
  <si>
    <t>Weekend</t>
  </si>
  <si>
    <t>🔋 Pause</t>
  </si>
  <si>
    <t>Équipe se repose avant le prochain sprint</t>
  </si>
  <si>
    <t>⚠️ POINTS D'ATTENTION</t>
  </si>
  <si>
    <t>• Vélocité cible : ~15-20 SP par sprint (à ajuster après Sprint 1-2)</t>
  </si>
  <si>
    <t>• Dev Mobile disponibilité progressive : 30% (S1-4) → 90-100% (S9-20) → ajuster capacité équipe</t>
  </si>
  <si>
    <t>• Data Scientist Junior nécessite coaching sous-traitant : prévoir sessions 2j/semaine</t>
  </si>
  <si>
    <t>• Sprint Review avec DPO obligatoire pour sprints RGPD (S3-6) → validation conformité</t>
  </si>
  <si>
    <t>• Daily Scrum à distance OK si équipe distribuée (visio 15 min)</t>
  </si>
  <si>
    <t>• Si un sprint échoue (objectif non atteint) : analyse en rétro + ajustements immédiats</t>
  </si>
  <si>
    <t>REGISTRE DE TRAITEMENT DES DONNÉES PERSONNELLES - US4</t>
  </si>
  <si>
    <t>INFORMATIONS SUR L'ORGANISME</t>
  </si>
  <si>
    <t>Nom de l'organisme</t>
  </si>
  <si>
    <t>Fashion-Insta</t>
  </si>
  <si>
    <t>Responsable de traitement</t>
  </si>
  <si>
    <t>Alicia (Product Owner)</t>
  </si>
  <si>
    <t>Délégué à la Protection des Données (DPO)</t>
  </si>
  <si>
    <t>DPO Fashion-Insta (coordonnées disponibles en interne)</t>
  </si>
  <si>
    <t>DESCRIPTION DU TRAITEMENT</t>
  </si>
  <si>
    <t>Nom du traitement</t>
  </si>
  <si>
    <t>US4 - Algorithme de recommandation de vêtements basé sur l'analyse de photos</t>
  </si>
  <si>
    <t>N° / Référence</t>
  </si>
  <si>
    <t>US4-IA-PHOTO-001</t>
  </si>
  <si>
    <t>Date de création</t>
  </si>
  <si>
    <t>15/10/2025</t>
  </si>
  <si>
    <t>Dernière mise à jour</t>
  </si>
  <si>
    <t>FINALITÉ(S) DU TRAITEMENT</t>
  </si>
  <si>
    <t>Finalité principale</t>
  </si>
  <si>
    <t>Recommandation personnalisée de vêtements basée sur l'analyse visuelle des photos de l'utilisateur</t>
  </si>
  <si>
    <t>Sous-finalité 1</t>
  </si>
  <si>
    <t>Extraction automatique des caractéristiques vestimentaires à partir des photos</t>
  </si>
  <si>
    <t>Sous-finalité 2</t>
  </si>
  <si>
    <t>Matching des vêtements détectés avec le catalogue produits Fashion-Insta</t>
  </si>
  <si>
    <t>Sous-finalité 3</t>
  </si>
  <si>
    <t>Historique des prédictions pour éviter le retraitement de photos déjà analysées</t>
  </si>
  <si>
    <t>BASE LÉGALE DU TRAITEMENT</t>
  </si>
  <si>
    <t>Base légale</t>
  </si>
  <si>
    <t>Consentement explicite de l'utilisateur (Art. 6.1.a et Art. 9.2.a RGPD)</t>
  </si>
  <si>
    <t>Traitement de données sensibles (photos avec visage = données biométriques). Nécessite un consentement éclairé, spécifique et univoque.</t>
  </si>
  <si>
    <t>CATÉGORIES DE DONNÉES PERSONNELLES TRAITÉES</t>
  </si>
  <si>
    <t>Catégorie de données</t>
  </si>
  <si>
    <t>Durée de conservation</t>
  </si>
  <si>
    <t>⚠️ DONNÉES SENSIBLES - Photos avec visage</t>
  </si>
  <si>
    <t>Photos de l'utilisateur contenant son visage (données biométriques au sens de l'Art. 9 RGPD). Utilisées uniquement pour l'extraction de caractéristiques vestimentaires par le modèle IA.</t>
  </si>
  <si>
    <t>1 heure maximum dans cache Azure Blob, puis suppression automatique</t>
  </si>
  <si>
    <t>Hash de photo</t>
  </si>
  <si>
    <t>Identifiant unique cryptographique (hash SHA-256) permettant de relier des prédictions à une photo sans stocker la photo elle-même.</t>
  </si>
  <si>
    <t>Durée du compte utilisateur + purge après inactivité selon RGPD</t>
  </si>
  <si>
    <t>Historique des prédictions</t>
  </si>
  <si>
    <t>Liste des recommandations de vêtements générées pour chaque hash de photo (IDs produits, scores de pertinence).</t>
  </si>
  <si>
    <t>Données de compte utilisateur (lien indirect)</t>
  </si>
  <si>
    <t>Email, identifiant utilisateur (permettent de relier les hashs au compte)</t>
  </si>
  <si>
    <t>Durée du compte utilisateur</t>
  </si>
  <si>
    <t>CATÉGORIES DE PERSONNES CONCERNÉES</t>
  </si>
  <si>
    <t>Catégorie</t>
  </si>
  <si>
    <t>Utilisateurs de l'application</t>
  </si>
  <si>
    <t>Toute personne physique ayant créé un compte sur l'application mobile Fashion-Insta et utilisant la fonctionnalité de recommandation par photo</t>
  </si>
  <si>
    <t>DESTINATAIRES DES DONNÉES</t>
  </si>
  <si>
    <t>Type de destinataire</t>
  </si>
  <si>
    <t>Identité / Description</t>
  </si>
  <si>
    <t>Finalité de l'accès</t>
  </si>
  <si>
    <t>Service interne</t>
  </si>
  <si>
    <t>Équipe Data Science &amp; Backend de Fashion-Insta</t>
  </si>
  <si>
    <t>Développement, maintenance et amélioration du modèle IA</t>
  </si>
  <si>
    <t>Sous-traitant cloud</t>
  </si>
  <si>
    <t>Microsoft Azure (hébergement infrastructure)</t>
  </si>
  <si>
    <t>Stockage temporaire (cache) et traitement des photos via GPU</t>
  </si>
  <si>
    <t>⚠️ Prestataire externe</t>
  </si>
  <si>
    <t>Développeur Backend (accès administrateur à l'infrastructure ML Azure)</t>
  </si>
  <si>
    <t>Gestion technique de l'infrastructure. ACCÈS AUX PHOTOS DANS LE CACHE.</t>
  </si>
  <si>
    <t>⚠️ Un Data Processing Agreement (DPA) conforme RGPD doit être signé avec le sous-traitant Azure ET le prestataire externe pour encadrer l'accès aux données sensibles.</t>
  </si>
  <si>
    <t>TRANSFERTS DE DONNÉES HORS UE</t>
  </si>
  <si>
    <t>Transfert hors UE ?</t>
  </si>
  <si>
    <t>Non - Infrastructure Azure hébergée en Europe (région Azure France Central ou Europe West)</t>
  </si>
  <si>
    <t>Garanties</t>
  </si>
  <si>
    <t>Clauses contractuelles types (CCT) de la Commission Européenne avec Microsoft</t>
  </si>
  <si>
    <t>MESURES DE SÉCURITÉ ET DE PROTECTION</t>
  </si>
  <si>
    <t>Mesure de sécurité</t>
  </si>
  <si>
    <t>✅ Minimisation des données</t>
  </si>
  <si>
    <t>Seul le hash (SHA-256) de la photo est conservé après traitement. La photo brute est supprimée.</t>
  </si>
  <si>
    <t>✅ Suppression automatique</t>
  </si>
  <si>
    <t>Photos supprimées du cache Azure Blob après 1 heure maximum (purge automatique toutes les heures)</t>
  </si>
  <si>
    <t>✅ Chiffrement des données</t>
  </si>
  <si>
    <t>Chiffrement en transit (HTTPS/TLS) et au repos (Azure Storage encryption AES-256)</t>
  </si>
  <si>
    <t>✅ Contrôle d'accès</t>
  </si>
  <si>
    <t>Accès restreint aux données via authentification et contrôles d'accès basés sur les rôles (RBAC)</t>
  </si>
  <si>
    <t>✅ Journalisation (logs)</t>
  </si>
  <si>
    <t>Traçabilité des accès aux données sensibles via Azure Monitor</t>
  </si>
  <si>
    <t>✅ DPA avec sous-traitants</t>
  </si>
  <si>
    <t>Contrats de sous-traitance conformes RGPD avec clauses de confidentialité et sécurité</t>
  </si>
  <si>
    <t>✅ Pas d'entraînement sur données utilisateurs</t>
  </si>
  <si>
    <t>Le modèle IA est entraîné uniquement sur des datasets publics (DeepFashion). Les photos utilisateurs ne servent PAS à améliorer le modèle.</t>
  </si>
  <si>
    <t>DROITS DES PERSONNES CONCERNÉES</t>
  </si>
  <si>
    <t>Droit d'accès</t>
  </si>
  <si>
    <t>L'utilisateur peut demander quels hashs de photos et prédictions sont associés à son compte</t>
  </si>
  <si>
    <t>Droit de rectification</t>
  </si>
  <si>
    <t>L'utilisateur peut modifier ses données de compte (email, préférences)</t>
  </si>
  <si>
    <t>Droit à l'effacement</t>
  </si>
  <si>
    <t>L'utilisateur peut demander la suppression de son compte et de toutes ses données (hashs, historique)</t>
  </si>
  <si>
    <t>Droit d'opposition</t>
  </si>
  <si>
    <t>L'utilisateur peut retirer son consentement et arrêter d'utiliser la fonctionnalité</t>
  </si>
  <si>
    <t>Droit à la portabilité</t>
  </si>
  <si>
    <t>L'utilisateur peut récupérer ses données dans un format structuré (JSON/CSV)</t>
  </si>
  <si>
    <t>Contact</t>
  </si>
  <si>
    <t>DPO Fashion-Insta (coordonnées disponibles en interne) ou via l'application</t>
  </si>
  <si>
    <t>RISQUES IDENTIFIÉS ET MESURES DE MITIGATION</t>
  </si>
  <si>
    <t>Risque</t>
  </si>
  <si>
    <t>Impact</t>
  </si>
  <si>
    <t>Mesure de mitigation</t>
  </si>
  <si>
    <t>⚠️ Fuite de données sensibles</t>
  </si>
  <si>
    <t>Photos avec visages accessibles par des tiers non autorisés</t>
  </si>
  <si>
    <t>Suppression sous 1h, chiffrement, DPA, logs d'accès</t>
  </si>
  <si>
    <t>⚠️ Biais algorithmiques</t>
  </si>
  <si>
    <t>Discrimination basée sur morphologie, couleur de peau, genre</t>
  </si>
  <si>
    <t>Tests réguliers sur diversité, monitoring des prédictions, feedback utilisateurs</t>
  </si>
  <si>
    <t>⚠️ Accès illégitime sous-traitant</t>
  </si>
  <si>
    <t>Prestataire externe accède aux photos dans le cache</t>
  </si>
  <si>
    <t>DPA strict, clause de confidentialité, audit régulier, logs d'accès</t>
  </si>
  <si>
    <t>⚠️ Détournement de finalité</t>
  </si>
  <si>
    <t>Utilisation des photos pour entraîner le modèle sans consentement</t>
  </si>
  <si>
    <t>Architecture technique empêchant le stockage des photos, audits réguliers</t>
  </si>
  <si>
    <t>CONFORMITÉ RGPD</t>
  </si>
  <si>
    <t>✅ Analyse d'Impact (PIA)</t>
  </si>
  <si>
    <t>Recommandée - Traitement à haut risque (données biométriques + IA)</t>
  </si>
  <si>
    <t>✅ Information des utilisateurs</t>
  </si>
  <si>
    <t>Notice d'information claire avant première utilisation + consentement explicite</t>
  </si>
  <si>
    <t>✅ Documentation</t>
  </si>
  <si>
    <t>Ce registre fait partie de la documentation RGPD de Fashion-Insta</t>
  </si>
  <si>
    <t>Validation DPO</t>
  </si>
  <si>
    <t>À valider par le DPO avant mise en production</t>
  </si>
  <si>
    <t>Signature : ______________</t>
  </si>
  <si>
    <t>REGISTRE DE TRAITEMENT DES DONNÉES PERSONNELLES - US5</t>
  </si>
  <si>
    <t>US5 - Algorithme de recommandation de vêtements basé sur les préférences utilisateur</t>
  </si>
  <si>
    <t>US5-IA-PREF-002</t>
  </si>
  <si>
    <t>Recommandation personnalisée de vêtements basée sur les préférences de styles, marques et tendances déclarées par l'utilisateur</t>
  </si>
  <si>
    <t>Analyse des préférences de styles et marques pour cibler les recommandations</t>
  </si>
  <si>
    <t>Scraping et analyse de contenus publics (blogs, influenceurs) référencés par l'utilisateur</t>
  </si>
  <si>
    <t>Amélioration continue du modèle IA via feedback utilisateur (machine learning)</t>
  </si>
  <si>
    <t>Consentement explicite (Art. 6.1.a RGPD) + Exécution du contrat (Art. 6.1.b RGPD)</t>
  </si>
  <si>
    <t>Service de recommandation personnalisée nécessitant le traitement des préférences. Le consentement est requis pour l'analyse des sources externes (blogs/influenceurs). Pas de données sensibles (Art. 9) ici, contrairement à US4.</t>
  </si>
  <si>
    <t>Préférences de styles vestimentaires</t>
  </si>
  <si>
    <t>Liste des styles préférés sélectionnés par l'utilisateur (ex: casual, sportswear, élégant...)</t>
  </si>
  <si>
    <t>Durée du compte utilisateur + purge après inactivité selon RGPD (US9)</t>
  </si>
  <si>
    <t>Préférences de marques</t>
  </si>
  <si>
    <t>Liste des marques favorites parmi celles vendues par Fashion-Insta</t>
  </si>
  <si>
    <t>Références blogs et influenceurs</t>
  </si>
  <si>
    <t>URLs de blogs mode et profils d'influenceurs référencés par l'utilisateur (données publiques)</t>
  </si>
  <si>
    <t>Historique des recommandations</t>
  </si>
  <si>
    <t>Liste des recommandations générées + métadonnées (date, produits, score de pertinence)</t>
  </si>
  <si>
    <t>Feedback utilisateur (likes/dislikes)</t>
  </si>
  <si>
    <t>Notes (like/dislike) sur les recommandations pour affiner l'algorithme</t>
  </si>
  <si>
    <t>Email, identifiant utilisateur (permettent de relier les préférences au compte)</t>
  </si>
  <si>
    <t>Toute personne physique ayant créé un compte sur l'application mobile Fashion-Insta et utilisant la fonctionnalité de recommandation basée préférences</t>
  </si>
  <si>
    <t>Stockage et traitement des données de préférences via bases de données Azure</t>
  </si>
  <si>
    <t>⚠️ APIs tierces (scraping blogs/influenceurs)</t>
  </si>
  <si>
    <t>Outils de scraping/APIs publiques pour collecter contenus blogs et influenceurs</t>
  </si>
  <si>
    <t>Collecte automatisée de contenus publics référencés par l'utilisateur</t>
  </si>
  <si>
    <t>⚠️ Un Data Processing Agreement (DPA) conforme RGPD doit être signé avec tous les sous-traitants.</t>
  </si>
  <si>
    <t>Non - Infrastructure Azure hébergée en Europe (région Azure France Central ou West Europe)</t>
  </si>
  <si>
    <t>Seules les préférences explicitement déclarées sont collectées (pas de tracking caché)</t>
  </si>
  <si>
    <t>✅ Pseudonymisation</t>
  </si>
  <si>
    <t>Identifiants utilisateurs anonymisés dans les datasets d'entraînement ML</t>
  </si>
  <si>
    <t>Traçabilité des accès aux données via Azure Monitor</t>
  </si>
  <si>
    <t>✅ Pas d'enrichissement non consenti</t>
  </si>
  <si>
    <t>Le scraping se limite aux contenus publics. Aucune donnée privée des blogs/influenceurs n'est collectée sans consentement.</t>
  </si>
  <si>
    <t>L'utilisateur peut demander quelles préférences, références et historique sont associés à son compte</t>
  </si>
  <si>
    <t>L'utilisateur peut modifier ses préférences de styles, marques et références à tout moment</t>
  </si>
  <si>
    <t>L'utilisateur peut demander la suppression de son compte et de toutes ses préférences (US8 - Désinscription)</t>
  </si>
  <si>
    <t>L'utilisateur peut retirer son consentement et arrêter d'utiliser la fonctionnalité de recommandation préférences</t>
  </si>
  <si>
    <t>Recommandations stéréotypées basées sur des biais culturels/démographiques</t>
  </si>
  <si>
    <t>⚠️ Profilage excessif</t>
  </si>
  <si>
    <t>Création de profils détaillés d'utilisateurs sans transparence suffisante</t>
  </si>
  <si>
    <t>Transparence totale sur les données collectées. Limitation à l'essentiel. Utilisateur contrôle ses données (US14)</t>
  </si>
  <si>
    <t>Utilisation des préférences pour d'autres finalités (publicité ciblée) sans consentement</t>
  </si>
  <si>
    <t>Architecture technique avec séparation stricte des finalités. Audits réguliers. Consentement granulaire.</t>
  </si>
  <si>
    <t>⚠️ Fuite de données de préférences</t>
  </si>
  <si>
    <t>Préférences vestimentaires accessibles par des tiers non autorisés</t>
  </si>
  <si>
    <t>Chiffrement, DPA, logs d'accès, contrôles d'accès stricts (RBAC)</t>
  </si>
  <si>
    <t>Recommandée - Traitement avec profilage automatisé (Art. 22 RGPD)</t>
  </si>
  <si>
    <t>Notice d'information claire avant première utilisation + consentement explicite + possibilité de refuser</t>
  </si>
  <si>
    <t>⚠️ ANALYSE DES RISQUES - PROJET FASHION INSTA</t>
  </si>
  <si>
    <t>📋 1. MÉTHODOLOGIE D'ANALYSE DES RISQUES</t>
  </si>
  <si>
    <t>Approche utilisée</t>
  </si>
  <si>
    <t>Spectre 7D + Analyse RGPD + Contexte projet</t>
  </si>
  <si>
    <t>Spectre 7D (7 dimensions)</t>
  </si>
  <si>
    <t>1️⃣ Délais | 2️⃣ Coûts | 3️⃣ Qualité | 4️⃣ Périmètre/Scope | 5️⃣ Ressources Humaines | 6️⃣ Risques Techniques | 7️⃣ Communication/Parties prenantes</t>
  </si>
  <si>
    <t>Échelle Impact &amp; Probabilité</t>
  </si>
  <si>
    <t>0 = Négligeable | 1 = Faible | 2 = Moyen | 3 = Élevé</t>
  </si>
  <si>
    <t>Criticité</t>
  </si>
  <si>
    <t>Impact × Probabilité → 🟢 Faible (1-2) | 🟡 Moyen (3-4) | 🟠 Élevé (6) | 🔴 Critique (9)</t>
  </si>
  <si>
    <t>📊 2. SYNTHÈSE EXÉCUTIVE</t>
  </si>
  <si>
    <t>Total risques identifiés</t>
  </si>
  <si>
    <t>9 risques</t>
  </si>
  <si>
    <t>Répartition par criticité</t>
  </si>
  <si>
    <t>🔴 Critique (9) : 1 risque | 🟠 Élevé (6) : 5 risques | 🟡 Moyen (4) : 3 risques</t>
  </si>
  <si>
    <t>TOP 3 RISQUES CRITIQUES</t>
  </si>
  <si>
    <t>1. Indisponibilité Dev Mobile (Criticité 9) | 2. Fuite données RGPD (Criticité 6) | 3. Difficultés techniques DS Junior (Criticité 6)</t>
  </si>
  <si>
    <t>🎯 3. MATRICE DES RISQUES (PROBABILITÉ × IMPACT)</t>
  </si>
  <si>
    <t>Probabilité →</t>
  </si>
  <si>
    <t>Faible (1)</t>
  </si>
  <si>
    <t>Moyen (2)</t>
  </si>
  <si>
    <t>Élevé (3)</t>
  </si>
  <si>
    <t>Impact ↓</t>
  </si>
  <si>
    <t>🔴 Critique (9)</t>
  </si>
  <si>
    <t>R1, R2, R3</t>
  </si>
  <si>
    <t>R4, R5</t>
  </si>
  <si>
    <t>R6</t>
  </si>
  <si>
    <t>🟠 Élevé (6)</t>
  </si>
  <si>
    <t>R7, R8, R9</t>
  </si>
  <si>
    <t>🟡 Moyen (3-4)</t>
  </si>
  <si>
    <t>🟢 Faible (1-2)</t>
  </si>
  <si>
    <t>📋 4. ANALYSE DÉTAILLÉE DES RISQUES</t>
  </si>
  <si>
    <t>ID</t>
  </si>
  <si>
    <t>Facteur risque</t>
  </si>
  <si>
    <t>Catégorie 7D</t>
  </si>
  <si>
    <t>Conséquences</t>
  </si>
  <si>
    <t>Impact
(0-3)</t>
  </si>
  <si>
    <t>Proba
(0-3)</t>
  </si>
  <si>
    <t>Criticité
BRUTE</t>
  </si>
  <si>
    <t>Criticité
RÉSIDUELLE</t>
  </si>
  <si>
    <t>Prévention</t>
  </si>
  <si>
    <t>Correction / Responsable</t>
  </si>
  <si>
    <t>R1</t>
  </si>
  <si>
    <t>Dev mobile // autre app</t>
  </si>
  <si>
    <t>5️⃣ Ressources</t>
  </si>
  <si>
    <t>Indisponibilité 30% Sprints 1-4</t>
  </si>
  <si>
    <t>Retard 2-4 sem. Budget +20-30k€</t>
  </si>
  <si>
    <t>Négocier 50% mini | Freelance plan B</t>
  </si>
  <si>
    <t>Escalade direction | Recrut urgent | Décalage Sprint | Resp: Alicia + Scrum Master</t>
  </si>
  <si>
    <t>R2</t>
  </si>
  <si>
    <t>DS junior + 100 SP IA</t>
  </si>
  <si>
    <t>6️⃣ Technique</t>
  </si>
  <si>
    <t>Difficultés techniques IA</t>
  </si>
  <si>
    <t>Retard IA. Accuracy &lt;70%. MVP non viable</t>
  </si>
  <si>
    <t>Coaching 2j/sem | Revues code | Tests A/B réguliers</t>
  </si>
  <si>
    <t>Augmenter sous-traitance +30% | Réduire scope IA | Resp: Data Scientist + Sous-traitant</t>
  </si>
  <si>
    <t>R3</t>
  </si>
  <si>
    <t>Concurrent planifie même app</t>
  </si>
  <si>
    <t>1️⃣ Délais</t>
  </si>
  <si>
    <t>Pression temporelle excessive</t>
  </si>
  <si>
    <t>MVP buggé. Stress équipe. Concurrent lance avant</t>
  </si>
  <si>
    <t>MVP strict | CI/CD dès S2 | Rétros hebdo santé équipe</t>
  </si>
  <si>
    <t>Comm différenciation produit | Beta testeurs | Itérations rapides | Resp: Alicia</t>
  </si>
  <si>
    <t>R4</t>
  </si>
  <si>
    <t>Images = données sensibles</t>
  </si>
  <si>
    <t>7️⃣ Parties prenantes</t>
  </si>
  <si>
    <t>Fuite données / Non-conformité RGPD</t>
  </si>
  <si>
    <t>Amende CNIL 20M€. Plaintes utilisateurs. Projet arrêté</t>
  </si>
  <si>
    <t>Chiffrement AES-256 | Suppression 1h | DPA sous-traitants | Audit sécu</t>
  </si>
  <si>
    <t>Notif CNIL 72h | Comm crise | Audit forensic | Resp: DPO + Dev Backend</t>
  </si>
  <si>
    <t>R5</t>
  </si>
  <si>
    <t>Datasets biaisés morpho/ethnie</t>
  </si>
  <si>
    <t>6️⃣ Technique + Éthique</t>
  </si>
  <si>
    <t>Recommandations discriminatoires</t>
  </si>
  <si>
    <t>Bad buzz. Boycott clients. Atteinte réputation</t>
  </si>
  <si>
    <t>Audit diversité datasets | Métriques fairness | Tests utilisateurs variés</t>
  </si>
  <si>
    <t>Réentraînement modèle + datasets | Filtres anti-biais | Comm publique | Resp: Data Scientist</t>
  </si>
  <si>
    <t>Accès prestataire externe au cache</t>
  </si>
  <si>
    <t>Accès illégitime sous-traitant photos</t>
  </si>
  <si>
    <t>Fuite photos. Violation confidentialité. Non-conformité RGPD</t>
  </si>
  <si>
    <t>DPA strict avec clauses confidentialité | RBAC Azure | Logs accès | Audits trimestriels</t>
  </si>
  <si>
    <t>Résiliation contrat | Notif CNIL | Investigation interne | Resp: DPO + Dev Backend</t>
  </si>
  <si>
    <t>R7</t>
  </si>
  <si>
    <t>Photos utilisées sans consentement</t>
  </si>
  <si>
    <t>Détournement de finalité (entraînement modèle)</t>
  </si>
  <si>
    <t>Violation RGPD Art. 5. Plaintes. Amende possible</t>
  </si>
  <si>
    <t>Architecture technique empêchant stockage | Audits code | Logs détaillés | Consentement explicite</t>
  </si>
  <si>
    <t>Destruction données illégales | Notif utilisateurs | Mesures correctives | Resp: DPO</t>
  </si>
  <si>
    <t>R8</t>
  </si>
  <si>
    <t>Coûts Azure imprévisibles</t>
  </si>
  <si>
    <t>2️⃣ Coûts</t>
  </si>
  <si>
    <t>Dépassement budget × 2-3</t>
  </si>
  <si>
    <t>Budget add. Rentabilité retardée (863€ → 2-3k€)</t>
  </si>
  <si>
    <t>Monitoring hebdo conso | Reserved Instances | Alertes budgétaires</t>
  </si>
  <si>
    <t>Optim architecture | Blob storage cool tier | Négociation Microsoft | Resp: DevOps</t>
  </si>
  <si>
    <t>R9</t>
  </si>
  <si>
    <t>Équipe partiellement externe</t>
  </si>
  <si>
    <t>Départ membre clé (Backend/DS)</t>
  </si>
  <si>
    <t>Perte connaissance. Retard 3-6 sem. Recrut +10-20%</t>
  </si>
  <si>
    <t>Contrats longue durée | Documentation continue | Pair programming | Bus factor</t>
  </si>
  <si>
    <t>Recrutement express | Augmentation TJM | Réallocation tâches | Resp: Scrum Master + Alicia</t>
  </si>
  <si>
    <t>🎯 5. PLAN D'ACTION PRIORISÉ (TOP RISQUES CRITIQUES ET ÉLEVÉS)</t>
  </si>
  <si>
    <t>ID Risque</t>
  </si>
  <si>
    <t>Action</t>
  </si>
  <si>
    <t>Type</t>
  </si>
  <si>
    <t>Échéance</t>
  </si>
  <si>
    <t>🔴 1</t>
  </si>
  <si>
    <t>Négocier disponibilité Dev Mobile 50% minimum avec direction technique</t>
  </si>
  <si>
    <t>Alicia + Scrum Master</t>
  </si>
  <si>
    <t>Avant Sprint 1</t>
  </si>
  <si>
    <t>À LANCER</t>
  </si>
  <si>
    <t>🔴 2</t>
  </si>
  <si>
    <t>Identifier et pré-qualifier 1-2 freelances React Native en plan B</t>
  </si>
  <si>
    <t>Semaine 1</t>
  </si>
  <si>
    <t>🟠 3</t>
  </si>
  <si>
    <t>Signer DPA (Data Processing Agreement) conforme RGPD avec Azure et prestataire Backend</t>
  </si>
  <si>
    <t>DPO + Juridique</t>
  </si>
  <si>
    <t>Avant Sprint 2</t>
  </si>
  <si>
    <t>🟠 4</t>
  </si>
  <si>
    <t>Implémenter suppression automatique photos cache Azure (1h max) + alertes monitoring</t>
  </si>
  <si>
    <t>Dev Backend + DevOps</t>
  </si>
  <si>
    <t>À PLANIFIER</t>
  </si>
  <si>
    <t>🟠 5</t>
  </si>
  <si>
    <t>Audit sécurité infrastructure Azure + test pénétration (pentest)</t>
  </si>
  <si>
    <t>DevOps + Auditeur externe</t>
  </si>
  <si>
    <t>🟠 6</t>
  </si>
  <si>
    <t>Mettre en place coaching Data Scientist junior : 2 sessions/semaine avec sous-traitant expert</t>
  </si>
  <si>
    <t>Data Scientist + Sous-traitant</t>
  </si>
  <si>
    <t>Sprint 1-7 (continu)</t>
  </si>
  <si>
    <t>🟠 7</t>
  </si>
  <si>
    <t>Définir seuil qualité minimum IA : Accuracy ≥ 70% pour valider MVP</t>
  </si>
  <si>
    <t>Data Scientist + Alicia</t>
  </si>
  <si>
    <t>🟠 8</t>
  </si>
  <si>
    <t>Audit diversité datasets (DeepFashion) : vérifier représentativité morphologies/ethnies</t>
  </si>
  <si>
    <t>🟠 9</t>
  </si>
  <si>
    <t>Implémenter métriques fairness (Equalized Odds, Demographic Parity) dans pipeline ML</t>
  </si>
  <si>
    <t>🟠 10</t>
  </si>
  <si>
    <t>Définir MVP strict (MUST HAVE uniquement = 150 SP) et figer périmètre</t>
  </si>
  <si>
    <t>🟠 11</t>
  </si>
  <si>
    <t>Mettre en place CI/CD dès Sprint 2 pour livraisons rapides</t>
  </si>
  <si>
    <t>DevOps + Dev Backend</t>
  </si>
  <si>
    <t>🟡 12</t>
  </si>
  <si>
    <t>Configurer alertes budgétaires Azure (seuil 80% du budget mensuel)</t>
  </si>
  <si>
    <t>DevOps</t>
  </si>
  <si>
    <t>🟡 13</t>
  </si>
  <si>
    <t>Documenter architecture et décisions techniques (ADR) dès Sprint 1</t>
  </si>
  <si>
    <t>Dev Backend + Dev Mobile</t>
  </si>
  <si>
    <t>🟡 14</t>
  </si>
  <si>
    <t>Configurer RBAC Azure : accès prestataire limité au strict nécessaire + logs détaillés</t>
  </si>
  <si>
    <t>📌 6. NOTES IMPORTANTES &amp; SUIVI</t>
  </si>
  <si>
    <t>✅ Analyse complète</t>
  </si>
  <si>
    <t>Cette analyse couvre les 7 dimensions du spectre 7D + risques RGPD spécifiques aux données biométriques + contexte projet Fashion-Insta</t>
  </si>
  <si>
    <t>✅ Risques résiduels acceptables</t>
  </si>
  <si>
    <t>Après application des mesures de prévention, tous les risques critiques (9) sont ramenés à un niveau moyen (4) ou faible (1-2)</t>
  </si>
  <si>
    <t>⚠️ Suivi obligatoire</t>
  </si>
  <si>
    <t>Mise à jour du registre des risques : À CHAQUE Sprint Review (identification nouveaux risques + MAJ criticités)</t>
  </si>
  <si>
    <t>⚠️ Escalade immédiate</t>
  </si>
  <si>
    <t>Si criticité résiduelle d'un risque reste ≥ 6 après mitigation → escalade au COMEX pour décision GO/NO GO</t>
  </si>
  <si>
    <t>⚠️ Validation DPO requise</t>
  </si>
  <si>
    <t>Les risques R4, R6, R7 (RGPD) doivent être validés par le DPO AVANT Sprint 2 (première manipulation de photos)</t>
  </si>
  <si>
    <t>📊 Vélocité et capacité</t>
  </si>
  <si>
    <t>Si risque R1 se concrétise (Dev Mobile indispo), réduire vélocité cible de 18 SP à 12-15 SP par sprint</t>
  </si>
  <si>
    <t>🎯 Seuil qualité IA</t>
  </si>
  <si>
    <t>Le risque R2 est maîtrisable SI le seuil Accuracy ≥ 70% est respecté. En dessous → escalade et réduction scope</t>
  </si>
  <si>
    <t>📅 Calendrier audits</t>
  </si>
  <si>
    <t>📋 Document créé pour le COMEX Fashion-Insta</t>
  </si>
  <si>
    <t>Dernière mise à jour : Avant lancement projet | Prochaine revue : Sprint Review 1</t>
  </si>
  <si>
    <t>4.6
Intégratio
4 SP</t>
  </si>
  <si>
    <t>• Modèle 1 : Transfer learning sur ResNet50/EfficientNet (pré-entraîné ImageNet) + fine-tuning dataset Fashion + filtrage content based (similarité)</t>
  </si>
  <si>
    <t>• Modèle 2 : BERT embeddings + filtrage content-based (similarité) + filtrage collaboratif</t>
  </si>
  <si>
    <t>Outil</t>
  </si>
  <si>
    <t>Audit sécurité Sprint 5 | Audit diversité datasets Sprint 1 | Audit code IA Sprint 4 et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</si>
</sst>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0.0"/>
    <numFmt numFmtId="165" formatCode="0.0%"/>
  </numFmts>
  <fonts count="56" x14ac:knownFonts="1">
    <font>
      <sz val="11"/>
      <color theme="1"/>
      <name val="Calibri"/>
      <family val="2"/>
      <charset val="1"/>
    </font>
    <font>
      <b/>
      <sz val="16"/>
      <color rgb="FFFFFFFF"/>
      <name val="Calibri"/>
      <family val="2"/>
      <charset val="1"/>
    </font>
    <font>
      <b/>
      <sz val="14"/>
      <color rgb="FFFFFFFF"/>
      <name val="Calibri"/>
      <family val="2"/>
      <charset val="1"/>
    </font>
    <font>
      <b/>
      <sz val="11"/>
      <name val="Calibri"/>
      <family val="2"/>
      <charset val="1"/>
    </font>
    <font>
      <sz val="11"/>
      <color rgb="FF0000FF"/>
      <name val="Calibri"/>
      <family val="2"/>
      <charset val="1"/>
    </font>
    <font>
      <b/>
      <sz val="9"/>
      <name val="Calibri"/>
      <family val="2"/>
      <charset val="1"/>
    </font>
    <font>
      <sz val="9"/>
      <name val="Calibri"/>
      <family val="2"/>
      <charset val="1"/>
    </font>
    <font>
      <b/>
      <sz val="11"/>
      <color rgb="FF0000FF"/>
      <name val="Calibri"/>
      <family val="2"/>
    </font>
    <font>
      <b/>
      <sz val="9"/>
      <color rgb="FFFFFFFF"/>
      <name val="Calibri"/>
      <family val="2"/>
    </font>
    <font>
      <b/>
      <sz val="11"/>
      <name val="Calibri"/>
      <family val="2"/>
    </font>
    <font>
      <b/>
      <sz val="12"/>
      <name val="Calibri"/>
      <family val="2"/>
      <charset val="1"/>
    </font>
    <font>
      <b/>
      <sz val="11"/>
      <color rgb="FFFFFFFF"/>
      <name val="Calibri"/>
      <family val="2"/>
      <charset val="1"/>
    </font>
    <font>
      <i/>
      <sz val="9"/>
      <name val="Calibri"/>
      <family val="2"/>
      <charset val="1"/>
    </font>
    <font>
      <b/>
      <sz val="10"/>
      <color rgb="FFFFFFFF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color rgb="FFFF0000"/>
      <name val="Calibri"/>
      <family val="2"/>
    </font>
    <font>
      <sz val="11"/>
      <color rgb="FF008000"/>
      <name val="Calibri"/>
      <family val="2"/>
      <charset val="1"/>
    </font>
    <font>
      <b/>
      <i/>
      <sz val="9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b/>
      <sz val="16"/>
      <color rgb="FFFFFFFF"/>
      <name val="Cambria"/>
      <family val="1"/>
      <charset val="1"/>
    </font>
    <font>
      <b/>
      <sz val="13"/>
      <color rgb="FFFFFFFF"/>
      <name val="Cambria"/>
      <family val="1"/>
      <charset val="1"/>
    </font>
    <font>
      <b/>
      <sz val="10"/>
      <color rgb="FFFFFFFF"/>
      <name val="Cambria"/>
      <family val="1"/>
      <charset val="1"/>
    </font>
    <font>
      <i/>
      <sz val="9"/>
      <name val="Cambria"/>
      <family val="1"/>
      <charset val="1"/>
    </font>
    <font>
      <b/>
      <sz val="11"/>
      <name val="Cambria"/>
      <family val="1"/>
      <charset val="1"/>
    </font>
    <font>
      <b/>
      <sz val="10"/>
      <name val="Cambria"/>
      <family val="1"/>
      <charset val="1"/>
    </font>
    <font>
      <sz val="9"/>
      <name val="Cambria"/>
      <family val="1"/>
      <charset val="1"/>
    </font>
    <font>
      <b/>
      <sz val="11"/>
      <color rgb="FFFFFFFF"/>
      <name val="Cambria"/>
      <family val="1"/>
      <charset val="1"/>
    </font>
    <font>
      <b/>
      <sz val="12"/>
      <color rgb="FFC00000"/>
      <name val="Cambria"/>
      <family val="1"/>
      <charset val="1"/>
    </font>
    <font>
      <sz val="11"/>
      <color theme="1"/>
      <name val="Calibri"/>
      <family val="2"/>
      <charset val="1"/>
    </font>
    <font>
      <b/>
      <sz val="14"/>
      <color rgb="FFFFFFFF"/>
      <name val="Calibri"/>
      <family val="2"/>
    </font>
    <font>
      <b/>
      <sz val="11"/>
      <color rgb="FFFFFFFF"/>
      <name val="Calibri"/>
      <family val="2"/>
    </font>
    <font>
      <b/>
      <sz val="10"/>
      <name val="Calibri"/>
      <family val="2"/>
    </font>
    <font>
      <b/>
      <sz val="11"/>
      <color rgb="FFFF0000"/>
      <name val="Calibri"/>
      <family val="2"/>
    </font>
    <font>
      <b/>
      <sz val="11"/>
      <color rgb="FFFF6600"/>
      <name val="Calibri"/>
      <family val="2"/>
    </font>
    <font>
      <i/>
      <sz val="9"/>
      <color rgb="FF666666"/>
      <name val="Calibri"/>
      <family val="2"/>
    </font>
    <font>
      <b/>
      <sz val="11"/>
      <color rgb="FFFF0000"/>
      <name val="Calibri"/>
      <family val="2"/>
    </font>
    <font>
      <b/>
      <sz val="11"/>
      <color rgb="FFFFFFFF"/>
      <name val="Calibri"/>
      <family val="2"/>
    </font>
    <font>
      <b/>
      <sz val="11"/>
      <color rgb="FFFFC000"/>
      <name val="Calibri"/>
      <family val="2"/>
    </font>
    <font>
      <b/>
      <sz val="11"/>
      <color rgb="FF000000"/>
      <name val="Calibri"/>
      <family val="2"/>
    </font>
    <font>
      <b/>
      <sz val="11"/>
      <color rgb="FF92D050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i/>
      <sz val="9"/>
      <color rgb="FF1F4E78"/>
      <name val="Calibri"/>
      <family val="2"/>
    </font>
    <font>
      <b/>
      <sz val="11"/>
      <color rgb="FF00B050"/>
      <name val="Calibri"/>
      <family val="2"/>
    </font>
    <font>
      <b/>
      <sz val="14"/>
      <color rgb="FFFFFFFF"/>
      <name val="Calibri"/>
      <family val="2"/>
    </font>
    <font>
      <b/>
      <sz val="12"/>
      <color rgb="FFFFFFFF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3"/>
      <color rgb="FFFFFFFF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7"/>
      <color rgb="FFFFFFFF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203864"/>
        <bgColor rgb="FF333333"/>
      </patternFill>
    </fill>
    <fill>
      <patternFill patternType="solid">
        <fgColor rgb="FF4472C4"/>
        <bgColor rgb="FF4F81BD"/>
      </patternFill>
    </fill>
    <fill>
      <patternFill patternType="solid">
        <fgColor rgb="FFD9E1F2"/>
        <bgColor rgb="FFE7E6E6"/>
      </patternFill>
    </fill>
    <fill>
      <patternFill patternType="solid">
        <fgColor rgb="FF2F5496"/>
        <bgColor rgb="FF203864"/>
      </patternFill>
    </fill>
    <fill>
      <patternFill patternType="solid">
        <fgColor rgb="FFFFF2CC"/>
        <bgColor rgb="FFE2EFDA"/>
      </patternFill>
    </fill>
    <fill>
      <patternFill patternType="solid">
        <fgColor rgb="FFE7E6E6"/>
        <bgColor rgb="FFE2EFDA"/>
      </patternFill>
    </fill>
    <fill>
      <patternFill patternType="solid">
        <fgColor rgb="FFC6E0B4"/>
        <bgColor rgb="FFC6EFCE"/>
      </patternFill>
    </fill>
    <fill>
      <patternFill patternType="solid">
        <fgColor rgb="FFC6EFCE"/>
        <bgColor rgb="FFC6E0B4"/>
      </patternFill>
    </fill>
    <fill>
      <patternFill patternType="solid">
        <fgColor rgb="FFFFC7CE"/>
        <bgColor rgb="FFF8CBAD"/>
      </patternFill>
    </fill>
    <fill>
      <patternFill patternType="solid">
        <fgColor rgb="FFFFFFFF"/>
        <bgColor rgb="FFFFF2CC"/>
      </patternFill>
    </fill>
    <fill>
      <patternFill patternType="solid">
        <fgColor rgb="FFFFD966"/>
        <bgColor rgb="FFF8CBAD"/>
      </patternFill>
    </fill>
    <fill>
      <patternFill patternType="solid">
        <fgColor rgb="FF70AD47"/>
        <bgColor rgb="FF9BBB59"/>
      </patternFill>
    </fill>
    <fill>
      <patternFill patternType="solid">
        <fgColor rgb="FF5B9BD5"/>
        <bgColor rgb="FF4F81BD"/>
      </patternFill>
    </fill>
    <fill>
      <patternFill patternType="solid">
        <fgColor rgb="FF0070C0"/>
        <bgColor rgb="FF008080"/>
      </patternFill>
    </fill>
    <fill>
      <patternFill patternType="solid">
        <fgColor rgb="FF203864"/>
        <bgColor rgb="FF203864"/>
      </patternFill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1F4E78"/>
        <bgColor rgb="FF1F4E78"/>
      </patternFill>
    </fill>
    <fill>
      <patternFill patternType="solid">
        <fgColor rgb="FF4472C4"/>
        <bgColor rgb="FF4472C4"/>
      </patternFill>
    </fill>
    <fill>
      <patternFill patternType="solid">
        <fgColor rgb="FF4472C4"/>
        <bgColor rgb="FF4472C4"/>
      </patternFill>
    </fill>
    <fill>
      <patternFill patternType="solid">
        <fgColor rgb="FFD9D9D9"/>
        <bgColor rgb="FFD9D9D9"/>
      </patternFill>
    </fill>
    <fill>
      <patternFill patternType="solid">
        <fgColor rgb="FFADD8E6"/>
        <bgColor rgb="FFADD8E6"/>
      </patternFill>
    </fill>
    <fill>
      <patternFill patternType="solid">
        <fgColor rgb="FFFF6B6B"/>
        <bgColor rgb="FFFF6B6B"/>
      </patternFill>
    </fill>
    <fill>
      <patternFill patternType="solid">
        <fgColor rgb="FFFFB347"/>
        <bgColor rgb="FFFFB347"/>
      </patternFill>
    </fill>
    <fill>
      <patternFill patternType="solid">
        <fgColor rgb="FF90EE90"/>
        <bgColor rgb="FF90EE90"/>
      </patternFill>
    </fill>
    <fill>
      <patternFill patternType="solid">
        <fgColor rgb="FFD3D3D3"/>
        <bgColor rgb="FFD3D3D3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0" fillId="0" borderId="0"/>
    <xf numFmtId="9" fontId="30" fillId="0" borderId="0"/>
  </cellStyleXfs>
  <cellXfs count="177">
    <xf numFmtId="0" fontId="0" fillId="0" borderId="0" xfId="0"/>
    <xf numFmtId="0" fontId="7" fillId="0" borderId="0" xfId="0" applyFont="1"/>
    <xf numFmtId="0" fontId="8" fillId="0" borderId="0" xfId="0" applyFont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1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center"/>
    </xf>
    <xf numFmtId="164" fontId="14" fillId="0" borderId="1" xfId="0" applyNumberFormat="1" applyFont="1" applyBorder="1" applyAlignment="1">
      <alignment vertical="center"/>
    </xf>
    <xf numFmtId="0" fontId="3" fillId="7" borderId="0" xfId="0" applyFont="1" applyFill="1"/>
    <xf numFmtId="0" fontId="3" fillId="7" borderId="1" xfId="0" applyFont="1" applyFill="1" applyBorder="1"/>
    <xf numFmtId="3" fontId="14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0" fillId="7" borderId="1" xfId="0" applyFill="1" applyBorder="1"/>
    <xf numFmtId="3" fontId="3" fillId="7" borderId="1" xfId="0" applyNumberFormat="1" applyFont="1" applyFill="1" applyBorder="1"/>
    <xf numFmtId="164" fontId="3" fillId="7" borderId="1" xfId="0" applyNumberFormat="1" applyFont="1" applyFill="1" applyBorder="1"/>
    <xf numFmtId="0" fontId="0" fillId="8" borderId="1" xfId="0" applyFill="1" applyBorder="1"/>
    <xf numFmtId="164" fontId="3" fillId="8" borderId="1" xfId="0" applyNumberFormat="1" applyFont="1" applyFill="1" applyBorder="1"/>
    <xf numFmtId="3" fontId="10" fillId="8" borderId="1" xfId="0" applyNumberFormat="1" applyFont="1" applyFill="1" applyBorder="1"/>
    <xf numFmtId="0" fontId="12" fillId="8" borderId="1" xfId="0" applyFont="1" applyFill="1" applyBorder="1" applyAlignment="1">
      <alignment wrapText="1"/>
    </xf>
    <xf numFmtId="0" fontId="6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2" fontId="14" fillId="0" borderId="1" xfId="0" applyNumberFormat="1" applyFont="1" applyBorder="1" applyAlignment="1">
      <alignment vertical="center"/>
    </xf>
    <xf numFmtId="2" fontId="3" fillId="7" borderId="1" xfId="0" applyNumberFormat="1" applyFont="1" applyFill="1" applyBorder="1"/>
    <xf numFmtId="2" fontId="3" fillId="8" borderId="1" xfId="0" applyNumberFormat="1" applyFont="1" applyFill="1" applyBorder="1"/>
    <xf numFmtId="0" fontId="11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9" fontId="4" fillId="0" borderId="1" xfId="0" applyNumberFormat="1" applyFont="1" applyBorder="1" applyAlignment="1">
      <alignment vertical="center"/>
    </xf>
    <xf numFmtId="3" fontId="14" fillId="9" borderId="1" xfId="0" applyNumberFormat="1" applyFont="1" applyFill="1" applyBorder="1" applyAlignment="1">
      <alignment vertical="center"/>
    </xf>
    <xf numFmtId="0" fontId="9" fillId="0" borderId="0" xfId="0" applyFont="1"/>
    <xf numFmtId="3" fontId="16" fillId="10" borderId="1" xfId="0" applyNumberFormat="1" applyFont="1" applyFill="1" applyBorder="1" applyAlignment="1">
      <alignment vertical="center"/>
    </xf>
    <xf numFmtId="3" fontId="0" fillId="10" borderId="1" xfId="0" applyNumberFormat="1" applyFill="1" applyBorder="1" applyAlignment="1">
      <alignment vertical="center"/>
    </xf>
    <xf numFmtId="3" fontId="14" fillId="10" borderId="1" xfId="0" applyNumberFormat="1" applyFont="1" applyFill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16" fillId="0" borderId="1" xfId="0" applyNumberFormat="1" applyFont="1" applyBorder="1" applyAlignment="1">
      <alignment vertical="center"/>
    </xf>
    <xf numFmtId="3" fontId="3" fillId="11" borderId="1" xfId="0" applyNumberFormat="1" applyFont="1" applyFill="1" applyBorder="1" applyAlignment="1">
      <alignment vertical="center"/>
    </xf>
    <xf numFmtId="165" fontId="3" fillId="0" borderId="1" xfId="0" applyNumberFormat="1" applyFont="1" applyBorder="1" applyAlignment="1">
      <alignment vertical="center"/>
    </xf>
    <xf numFmtId="0" fontId="3" fillId="12" borderId="1" xfId="0" applyFont="1" applyFill="1" applyBorder="1" applyAlignment="1">
      <alignment vertical="center"/>
    </xf>
    <xf numFmtId="0" fontId="23" fillId="15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6" borderId="0" xfId="0" applyFill="1" applyAlignment="1">
      <alignment horizontal="center" vertical="top" wrapText="1"/>
    </xf>
    <xf numFmtId="0" fontId="0" fillId="6" borderId="0" xfId="0" applyFill="1" applyAlignment="1">
      <alignment horizontal="left" vertical="top" wrapText="1"/>
    </xf>
    <xf numFmtId="0" fontId="23" fillId="15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top" wrapText="1"/>
    </xf>
    <xf numFmtId="0" fontId="28" fillId="15" borderId="0" xfId="0" applyFont="1" applyFill="1" applyAlignment="1">
      <alignment horizontal="left" vertical="top" wrapText="1"/>
    </xf>
    <xf numFmtId="0" fontId="0" fillId="19" borderId="0" xfId="0" applyFill="1" applyAlignment="1">
      <alignment horizontal="center" vertical="center" wrapText="1"/>
    </xf>
    <xf numFmtId="0" fontId="0" fillId="20" borderId="0" xfId="0" applyFill="1" applyAlignment="1">
      <alignment horizontal="center" vertical="center" wrapText="1"/>
    </xf>
    <xf numFmtId="0" fontId="33" fillId="18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33" fillId="0" borderId="0" xfId="0" applyFont="1" applyAlignment="1">
      <alignment wrapText="1"/>
    </xf>
    <xf numFmtId="0" fontId="33" fillId="18" borderId="0" xfId="0" applyFont="1" applyFill="1" applyAlignment="1">
      <alignment wrapText="1"/>
    </xf>
    <xf numFmtId="0" fontId="34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37" fillId="0" borderId="0" xfId="0" applyFont="1" applyAlignment="1">
      <alignment wrapText="1"/>
    </xf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horizontal="center" vertical="center" wrapText="1"/>
    </xf>
    <xf numFmtId="0" fontId="38" fillId="21" borderId="0" xfId="0" applyFont="1" applyFill="1" applyAlignment="1">
      <alignment horizontal="center" vertical="center" wrapText="1"/>
    </xf>
    <xf numFmtId="0" fontId="39" fillId="0" borderId="0" xfId="0" applyFont="1" applyAlignment="1">
      <alignment wrapText="1"/>
    </xf>
    <xf numFmtId="0" fontId="0" fillId="22" borderId="0" xfId="0" applyFill="1" applyAlignment="1">
      <alignment horizontal="center" wrapText="1"/>
    </xf>
    <xf numFmtId="0" fontId="0" fillId="20" borderId="0" xfId="0" applyFill="1" applyAlignment="1">
      <alignment horizontal="center" wrapText="1"/>
    </xf>
    <xf numFmtId="0" fontId="40" fillId="0" borderId="0" xfId="0" applyFont="1" applyAlignment="1">
      <alignment wrapText="1"/>
    </xf>
    <xf numFmtId="0" fontId="0" fillId="19" borderId="0" xfId="0" applyFill="1" applyAlignment="1">
      <alignment horizontal="center" wrapText="1"/>
    </xf>
    <xf numFmtId="0" fontId="41" fillId="0" borderId="0" xfId="0" applyFont="1" applyAlignment="1">
      <alignment wrapText="1"/>
    </xf>
    <xf numFmtId="0" fontId="4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2" fillId="21" borderId="0" xfId="0" applyFont="1" applyFill="1" applyAlignment="1">
      <alignment horizontal="center" vertical="center" wrapText="1"/>
    </xf>
    <xf numFmtId="0" fontId="43" fillId="19" borderId="0" xfId="0" applyFont="1" applyFill="1" applyAlignment="1">
      <alignment horizontal="center" vertical="center" wrapText="1"/>
    </xf>
    <xf numFmtId="0" fontId="43" fillId="20" borderId="0" xfId="0" applyFont="1" applyFill="1" applyAlignment="1">
      <alignment horizontal="center" vertical="center" wrapText="1"/>
    </xf>
    <xf numFmtId="0" fontId="43" fillId="22" borderId="0" xfId="0" applyFont="1" applyFill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" fillId="0" borderId="0" xfId="0" applyFont="1"/>
    <xf numFmtId="0" fontId="13" fillId="5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13" fillId="5" borderId="3" xfId="0" applyFont="1" applyFill="1" applyBorder="1" applyAlignment="1">
      <alignment horizontal="center" vertical="center" wrapText="1"/>
    </xf>
    <xf numFmtId="164" fontId="14" fillId="0" borderId="3" xfId="0" applyNumberFormat="1" applyFont="1" applyBorder="1" applyAlignment="1">
      <alignment vertical="center"/>
    </xf>
    <xf numFmtId="0" fontId="13" fillId="5" borderId="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0" fontId="3" fillId="7" borderId="2" xfId="0" applyFont="1" applyFill="1" applyBorder="1"/>
    <xf numFmtId="0" fontId="3" fillId="7" borderId="3" xfId="0" applyFont="1" applyFill="1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vertical="center" wrapText="1"/>
    </xf>
    <xf numFmtId="0" fontId="3" fillId="7" borderId="1" xfId="0" applyFont="1" applyFill="1" applyBorder="1" applyAlignment="1">
      <alignment wrapText="1"/>
    </xf>
    <xf numFmtId="0" fontId="3" fillId="8" borderId="1" xfId="0" applyFont="1" applyFill="1" applyBorder="1" applyAlignment="1">
      <alignment wrapText="1"/>
    </xf>
    <xf numFmtId="6" fontId="0" fillId="0" borderId="0" xfId="0" applyNumberFormat="1"/>
    <xf numFmtId="0" fontId="45" fillId="0" borderId="0" xfId="0" applyFont="1"/>
    <xf numFmtId="165" fontId="45" fillId="0" borderId="0" xfId="0" applyNumberFormat="1" applyFont="1"/>
    <xf numFmtId="6" fontId="45" fillId="0" borderId="0" xfId="0" applyNumberFormat="1" applyFont="1"/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3" fontId="14" fillId="0" borderId="1" xfId="0" applyNumberFormat="1" applyFont="1" applyBorder="1" applyAlignment="1">
      <alignment vertical="center" wrapText="1"/>
    </xf>
    <xf numFmtId="0" fontId="0" fillId="7" borderId="1" xfId="0" applyFill="1" applyBorder="1" applyAlignment="1">
      <alignment wrapText="1"/>
    </xf>
    <xf numFmtId="3" fontId="3" fillId="7" borderId="1" xfId="0" applyNumberFormat="1" applyFont="1" applyFill="1" applyBorder="1" applyAlignment="1">
      <alignment wrapText="1"/>
    </xf>
    <xf numFmtId="164" fontId="16" fillId="0" borderId="1" xfId="0" applyNumberFormat="1" applyFont="1" applyBorder="1" applyAlignment="1">
      <alignment vertical="center" wrapText="1"/>
    </xf>
    <xf numFmtId="0" fontId="10" fillId="8" borderId="1" xfId="0" applyFont="1" applyFill="1" applyBorder="1" applyAlignment="1">
      <alignment wrapText="1"/>
    </xf>
    <xf numFmtId="0" fontId="3" fillId="0" borderId="1" xfId="0" applyFont="1" applyBorder="1" applyAlignment="1">
      <alignment vertical="center" wrapText="1"/>
    </xf>
    <xf numFmtId="3" fontId="48" fillId="8" borderId="1" xfId="0" applyNumberFormat="1" applyFont="1" applyFill="1" applyBorder="1"/>
    <xf numFmtId="9" fontId="0" fillId="0" borderId="11" xfId="2" applyFont="1" applyBorder="1"/>
    <xf numFmtId="0" fontId="6" fillId="0" borderId="10" xfId="0" applyFont="1" applyBorder="1" applyAlignment="1">
      <alignment vertical="center" wrapText="1"/>
    </xf>
    <xf numFmtId="3" fontId="49" fillId="7" borderId="1" xfId="0" applyNumberFormat="1" applyFont="1" applyFill="1" applyBorder="1"/>
    <xf numFmtId="0" fontId="52" fillId="26" borderId="0" xfId="0" applyFont="1" applyFill="1"/>
    <xf numFmtId="0" fontId="53" fillId="0" borderId="0" xfId="0" applyFont="1" applyAlignment="1">
      <alignment horizontal="center"/>
    </xf>
    <xf numFmtId="0" fontId="54" fillId="0" borderId="0" xfId="0" applyFont="1"/>
    <xf numFmtId="0" fontId="0" fillId="28" borderId="0" xfId="0" applyFill="1"/>
    <xf numFmtId="0" fontId="0" fillId="30" borderId="0" xfId="0" applyFill="1"/>
    <xf numFmtId="0" fontId="53" fillId="0" borderId="0" xfId="0" applyFont="1"/>
    <xf numFmtId="0" fontId="0" fillId="27" borderId="0" xfId="0" applyFill="1"/>
    <xf numFmtId="0" fontId="0" fillId="0" borderId="0" xfId="0" applyAlignment="1">
      <alignment vertical="center"/>
    </xf>
    <xf numFmtId="0" fontId="0" fillId="29" borderId="0" xfId="0" applyFill="1"/>
    <xf numFmtId="0" fontId="0" fillId="31" borderId="0" xfId="0" applyFill="1"/>
    <xf numFmtId="0" fontId="52" fillId="0" borderId="0" xfId="0" applyFont="1" applyAlignment="1">
      <alignment horizontal="right" vertical="center"/>
    </xf>
    <xf numFmtId="0" fontId="20" fillId="0" borderId="0" xfId="0" applyFont="1"/>
    <xf numFmtId="0" fontId="0" fillId="0" borderId="0" xfId="0"/>
    <xf numFmtId="0" fontId="19" fillId="0" borderId="0" xfId="0" applyFont="1"/>
    <xf numFmtId="0" fontId="6" fillId="0" borderId="0" xfId="0" applyFont="1"/>
    <xf numFmtId="0" fontId="5" fillId="0" borderId="0" xfId="0" applyFont="1"/>
    <xf numFmtId="0" fontId="2" fillId="3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  <xf numFmtId="0" fontId="3" fillId="0" borderId="0" xfId="0" applyFont="1"/>
    <xf numFmtId="0" fontId="15" fillId="6" borderId="0" xfId="0" applyFont="1" applyFill="1" applyAlignment="1">
      <alignment horizontal="left"/>
    </xf>
    <xf numFmtId="0" fontId="44" fillId="6" borderId="0" xfId="0" applyFont="1" applyFill="1" applyAlignment="1">
      <alignment horizontal="left"/>
    </xf>
    <xf numFmtId="0" fontId="7" fillId="0" borderId="0" xfId="0" applyFont="1"/>
    <xf numFmtId="0" fontId="10" fillId="4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4" borderId="8" xfId="0" applyFont="1" applyFill="1" applyBorder="1" applyAlignment="1">
      <alignment horizontal="center" wrapText="1"/>
    </xf>
    <xf numFmtId="0" fontId="0" fillId="0" borderId="9" xfId="0" applyBorder="1"/>
    <xf numFmtId="0" fontId="3" fillId="6" borderId="0" xfId="0" applyFont="1" applyFill="1" applyAlignment="1">
      <alignment horizontal="left"/>
    </xf>
    <xf numFmtId="0" fontId="10" fillId="4" borderId="9" xfId="0" applyFont="1" applyFill="1" applyBorder="1" applyAlignment="1">
      <alignment horizontal="left"/>
    </xf>
    <xf numFmtId="0" fontId="3" fillId="4" borderId="0" xfId="0" applyFont="1" applyFill="1"/>
    <xf numFmtId="0" fontId="12" fillId="6" borderId="0" xfId="0" applyFont="1" applyFill="1" applyAlignment="1">
      <alignment horizontal="left"/>
    </xf>
    <xf numFmtId="0" fontId="17" fillId="6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18" fillId="13" borderId="0" xfId="0" applyFont="1" applyFill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27" fillId="0" borderId="0" xfId="0" applyFont="1" applyAlignment="1">
      <alignment horizontal="left" wrapText="1"/>
    </xf>
    <xf numFmtId="0" fontId="22" fillId="14" borderId="0" xfId="0" applyFont="1" applyFill="1" applyAlignment="1">
      <alignment horizontal="left" vertical="center"/>
    </xf>
    <xf numFmtId="0" fontId="52" fillId="26" borderId="0" xfId="0" applyFont="1" applyFill="1" applyAlignment="1">
      <alignment horizontal="center"/>
    </xf>
    <xf numFmtId="0" fontId="55" fillId="29" borderId="12" xfId="0" applyFont="1" applyFill="1" applyBorder="1" applyAlignment="1">
      <alignment horizontal="center" vertical="center" wrapText="1"/>
    </xf>
    <xf numFmtId="0" fontId="0" fillId="0" borderId="13" xfId="0" applyBorder="1"/>
    <xf numFmtId="0" fontId="53" fillId="0" borderId="0" xfId="0" applyFont="1" applyAlignment="1">
      <alignment horizontal="left" vertical="center" wrapText="1"/>
    </xf>
    <xf numFmtId="0" fontId="53" fillId="0" borderId="0" xfId="0" applyFont="1" applyAlignment="1">
      <alignment horizontal="left" vertical="center"/>
    </xf>
    <xf numFmtId="0" fontId="21" fillId="3" borderId="0" xfId="0" applyFont="1" applyFill="1" applyAlignment="1">
      <alignment horizontal="center" vertical="center"/>
    </xf>
    <xf numFmtId="0" fontId="55" fillId="28" borderId="12" xfId="0" applyFont="1" applyFill="1" applyBorder="1" applyAlignment="1">
      <alignment horizontal="center" vertical="center" wrapText="1"/>
    </xf>
    <xf numFmtId="0" fontId="50" fillId="25" borderId="0" xfId="0" applyFont="1" applyFill="1" applyAlignment="1">
      <alignment horizontal="center" vertical="center"/>
    </xf>
    <xf numFmtId="0" fontId="55" fillId="27" borderId="12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/>
    </xf>
    <xf numFmtId="0" fontId="26" fillId="0" borderId="0" xfId="0" applyFont="1" applyAlignment="1">
      <alignment horizontal="left" wrapText="1"/>
    </xf>
    <xf numFmtId="0" fontId="29" fillId="10" borderId="0" xfId="0" applyFont="1" applyFill="1" applyAlignment="1">
      <alignment horizontal="left" vertical="center"/>
    </xf>
    <xf numFmtId="0" fontId="24" fillId="0" borderId="0" xfId="0" applyFont="1" applyAlignment="1">
      <alignment horizontal="left" wrapText="1"/>
    </xf>
    <xf numFmtId="0" fontId="55" fillId="30" borderId="12" xfId="0" applyFont="1" applyFill="1" applyBorder="1" applyAlignment="1">
      <alignment horizontal="center" vertical="center" wrapText="1"/>
    </xf>
    <xf numFmtId="0" fontId="55" fillId="31" borderId="12" xfId="0" applyFont="1" applyFill="1" applyBorder="1" applyAlignment="1">
      <alignment horizontal="center" vertical="center" wrapText="1"/>
    </xf>
    <xf numFmtId="0" fontId="47" fillId="24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32" fillId="17" borderId="0" xfId="0" applyFont="1" applyFill="1" applyAlignment="1">
      <alignment horizontal="left" wrapText="1"/>
    </xf>
    <xf numFmtId="0" fontId="31" fillId="16" borderId="0" xfId="0" applyFont="1" applyFill="1" applyAlignment="1">
      <alignment horizontal="center" vertical="center" wrapText="1"/>
    </xf>
    <xf numFmtId="0" fontId="36" fillId="0" borderId="0" xfId="0" applyFont="1" applyAlignment="1">
      <alignment wrapText="1"/>
    </xf>
    <xf numFmtId="0" fontId="46" fillId="23" borderId="0" xfId="0" applyFont="1" applyFill="1" applyAlignment="1">
      <alignment horizontal="center" wrapText="1"/>
    </xf>
    <xf numFmtId="0" fontId="36" fillId="0" borderId="0" xfId="0" applyFont="1" applyAlignment="1">
      <alignment horizontal="center" wrapText="1"/>
    </xf>
    <xf numFmtId="0" fontId="32" fillId="17" borderId="0" xfId="0" applyFont="1" applyFill="1" applyAlignment="1">
      <alignment wrapText="1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6E0B4"/>
      <rgbColor rgb="FF808080"/>
      <rgbColor rgb="FF5B9BD5"/>
      <rgbColor rgb="FFC0504D"/>
      <rgbColor rgb="FFFFF2CC"/>
      <rgbColor rgb="FFE2EFDA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C6EFCE"/>
      <rgbColor rgb="FFFFD966"/>
      <rgbColor rgb="FFE7E6E6"/>
      <rgbColor rgb="FFF4B084"/>
      <rgbColor rgb="FFFFC7CE"/>
      <rgbColor rgb="FFF8CBAD"/>
      <rgbColor rgb="FF4472C4"/>
      <rgbColor rgb="FF33CCCC"/>
      <rgbColor rgb="FF9BBB59"/>
      <rgbColor rgb="FFFFC000"/>
      <rgbColor rgb="FFFF9900"/>
      <rgbColor rgb="FFFF6600"/>
      <rgbColor rgb="FF595959"/>
      <rgbColor rgb="FF70AD47"/>
      <rgbColor rgb="FF203864"/>
      <rgbColor rgb="FF4F81BD"/>
      <rgbColor rgb="FF003300"/>
      <rgbColor rgb="FF333300"/>
      <rgbColor rgb="FF993300"/>
      <rgbColor rgb="FF993366"/>
      <rgbColor rgb="FF2F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 rot="0"/>
          <a:lstStyle/>
          <a:p>
            <a:pPr>
              <a:defRPr lang="fr-FR" sz="1600" b="1" strike="noStrike" spc="117">
                <a:solidFill>
                  <a:srgbClr val="595959"/>
                </a:solidFill>
                <a:latin typeface="Calibri"/>
              </a:defRPr>
            </a:pPr>
            <a:r>
              <a:rPr lang="fr-FR" sz="1600" b="1" strike="noStrike" spc="117">
                <a:solidFill>
                  <a:srgbClr val="595959"/>
                </a:solidFill>
                <a:latin typeface="Calibri"/>
              </a:rPr>
              <a:t>📈 Évolution de la rentabilité sur 3 ans</a:t>
            </a:r>
          </a:p>
        </c:rich>
      </c:tx>
      <c:overlay val="0"/>
      <c:spPr>
        <a:noFill/>
        <a:ln w="0">
          <a:noFill/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2022933920194601"/>
          <c:y val="0.136275516022351"/>
          <c:w val="0.85677882666357796"/>
          <c:h val="0.73087011061694596"/>
        </c:manualLayout>
      </c:layout>
      <c:lineChart>
        <c:grouping val="standard"/>
        <c:varyColors val="0"/>
        <c:ser>
          <c:idx val="0"/>
          <c:order val="0"/>
          <c:tx>
            <c:strRef>
              <c:f>Dimensionnement!$C$163</c:f>
              <c:strCache>
                <c:ptCount val="1"/>
                <c:pt idx="0">
                  <c:v>Gains cumulés (€)</c:v>
                </c:pt>
              </c:strCache>
            </c:strRef>
          </c:tx>
          <c:spPr>
            <a:ln w="22320" cap="rnd">
              <a:solidFill>
                <a:srgbClr val="4F81BD"/>
              </a:solidFill>
              <a:prstDash val="solid"/>
              <a:round/>
            </a:ln>
          </c:spPr>
          <c:marker>
            <c:symbol val="diamond"/>
            <c:size val="6"/>
            <c:spPr>
              <a:solidFill>
                <a:srgbClr val="4F81BD"/>
              </a:solidFill>
              <a:ln>
                <a:prstDash val="solid"/>
              </a:ln>
            </c:spPr>
          </c:marker>
          <c:dLbls>
            <c:spPr>
              <a:noFill/>
              <a:ln>
                <a:noFill/>
                <a:prstDash val="solid"/>
              </a:ln>
            </c:spPr>
            <c:txPr>
              <a:bodyPr wrap="square"/>
              <a:lstStyle/>
              <a:p>
                <a:pPr>
                  <a:defRPr sz="900" b="1" strike="noStrike" spc="-1">
                    <a:solidFill>
                      <a:schemeClr val="accent1">
                        <a:lumMod val="75000"/>
                      </a:schemeClr>
                    </a:solidFill>
                    <a:latin typeface="Calibri"/>
                  </a:defRPr>
                </a:pPr>
                <a:endParaRPr lang="fr-F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Dimensionnement!$A$164:$A$167</c:f>
              <c:strCache>
                <c:ptCount val="4"/>
                <c:pt idx="0">
                  <c:v>Année 0</c:v>
                </c:pt>
                <c:pt idx="1">
                  <c:v>Année 1</c:v>
                </c:pt>
                <c:pt idx="2">
                  <c:v>Année 2</c:v>
                </c:pt>
                <c:pt idx="3">
                  <c:v>Année 3</c:v>
                </c:pt>
              </c:strCache>
            </c:strRef>
          </c:cat>
          <c:val>
            <c:numRef>
              <c:f>Dimensionnement!$C$164:$C$167</c:f>
              <c:numCache>
                <c:formatCode>#,##0</c:formatCode>
                <c:ptCount val="4"/>
                <c:pt idx="0">
                  <c:v>0</c:v>
                </c:pt>
                <c:pt idx="1">
                  <c:v>22500</c:v>
                </c:pt>
                <c:pt idx="2">
                  <c:v>90000</c:v>
                </c:pt>
                <c:pt idx="3">
                  <c:v>270000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5FA-4FAD-8A7F-9384F8C1A34B}"/>
            </c:ext>
          </c:extLst>
        </c:ser>
        <c:ser>
          <c:idx val="1"/>
          <c:order val="1"/>
          <c:tx>
            <c:strRef>
              <c:f>Dimensionnement!$D$163</c:f>
              <c:strCache>
                <c:ptCount val="1"/>
                <c:pt idx="0">
                  <c:v>Coûts cumulés (€)</c:v>
                </c:pt>
              </c:strCache>
            </c:strRef>
          </c:tx>
          <c:spPr>
            <a:ln w="22320" cap="rnd">
              <a:solidFill>
                <a:srgbClr val="C0504D"/>
              </a:solidFill>
              <a:prstDash val="solid"/>
              <a:round/>
            </a:ln>
          </c:spPr>
          <c:marker>
            <c:symbol val="square"/>
            <c:size val="6"/>
            <c:spPr>
              <a:solidFill>
                <a:srgbClr val="C0504D"/>
              </a:solidFill>
              <a:ln>
                <a:prstDash val="solid"/>
              </a:ln>
            </c:spPr>
          </c:marker>
          <c:dLbls>
            <c:spPr>
              <a:noFill/>
              <a:ln>
                <a:noFill/>
                <a:prstDash val="solid"/>
              </a:ln>
            </c:spPr>
            <c:txPr>
              <a:bodyPr wrap="square"/>
              <a:lstStyle/>
              <a:p>
                <a:pPr>
                  <a:defRPr sz="900" b="1" strike="noStrike" spc="-1">
                    <a:solidFill>
                      <a:srgbClr val="C00000"/>
                    </a:solidFill>
                    <a:latin typeface="Calibri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Dimensionnement!$A$164:$A$167</c:f>
              <c:strCache>
                <c:ptCount val="4"/>
                <c:pt idx="0">
                  <c:v>Année 0</c:v>
                </c:pt>
                <c:pt idx="1">
                  <c:v>Année 1</c:v>
                </c:pt>
                <c:pt idx="2">
                  <c:v>Année 2</c:v>
                </c:pt>
                <c:pt idx="3">
                  <c:v>Année 3</c:v>
                </c:pt>
              </c:strCache>
            </c:strRef>
          </c:cat>
          <c:val>
            <c:numRef>
              <c:f>Dimensionnement!$D$164:$D$167</c:f>
              <c:numCache>
                <c:formatCode>#,##0</c:formatCode>
                <c:ptCount val="4"/>
                <c:pt idx="0">
                  <c:v>43035.5</c:v>
                </c:pt>
                <c:pt idx="1">
                  <c:v>46692.06</c:v>
                </c:pt>
                <c:pt idx="2">
                  <c:v>50348.619999999995</c:v>
                </c:pt>
                <c:pt idx="3">
                  <c:v>54017.539999999994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05FA-4FAD-8A7F-9384F8C1A34B}"/>
            </c:ext>
          </c:extLst>
        </c:ser>
        <c:ser>
          <c:idx val="2"/>
          <c:order val="2"/>
          <c:tx>
            <c:strRef>
              <c:f>Dimensionnement!$E$163</c:f>
              <c:strCache>
                <c:ptCount val="1"/>
                <c:pt idx="0">
                  <c:v>Résultat cumulé (€)</c:v>
                </c:pt>
              </c:strCache>
            </c:strRef>
          </c:tx>
          <c:spPr>
            <a:ln w="22320" cap="rnd">
              <a:solidFill>
                <a:srgbClr val="9BBB59"/>
              </a:solidFill>
              <a:prstDash val="solid"/>
              <a:round/>
            </a:ln>
          </c:spPr>
          <c:marker>
            <c:symbol val="triangle"/>
            <c:size val="6"/>
            <c:spPr>
              <a:solidFill>
                <a:srgbClr val="9BBB59"/>
              </a:solidFill>
              <a:ln>
                <a:prstDash val="solid"/>
              </a:ln>
            </c:spPr>
          </c:marker>
          <c:dLbls>
            <c:spPr>
              <a:noFill/>
              <a:ln>
                <a:noFill/>
                <a:prstDash val="solid"/>
              </a:ln>
            </c:spPr>
            <c:txPr>
              <a:bodyPr wrap="square"/>
              <a:lstStyle/>
              <a:p>
                <a:pPr>
                  <a:defRPr sz="900" b="1" strike="noStrike" spc="-1">
                    <a:solidFill>
                      <a:schemeClr val="accent3">
                        <a:lumMod val="75000"/>
                      </a:schemeClr>
                    </a:solidFill>
                    <a:latin typeface="Calibri"/>
                  </a:defRPr>
                </a:pPr>
                <a:endParaRPr lang="fr-F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Dimensionnement!$A$164:$A$167</c:f>
              <c:strCache>
                <c:ptCount val="4"/>
                <c:pt idx="0">
                  <c:v>Année 0</c:v>
                </c:pt>
                <c:pt idx="1">
                  <c:v>Année 1</c:v>
                </c:pt>
                <c:pt idx="2">
                  <c:v>Année 2</c:v>
                </c:pt>
                <c:pt idx="3">
                  <c:v>Année 3</c:v>
                </c:pt>
              </c:strCache>
            </c:strRef>
          </c:cat>
          <c:val>
            <c:numRef>
              <c:f>Dimensionnement!$E$164:$E$167</c:f>
              <c:numCache>
                <c:formatCode>#,##0</c:formatCode>
                <c:ptCount val="4"/>
                <c:pt idx="0">
                  <c:v>-43035.5</c:v>
                </c:pt>
                <c:pt idx="1">
                  <c:v>-24192.059999999998</c:v>
                </c:pt>
                <c:pt idx="2">
                  <c:v>39651.380000000005</c:v>
                </c:pt>
                <c:pt idx="3">
                  <c:v>215982.46000000002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05FA-4FAD-8A7F-9384F8C1A3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  <a:prstDash val="solid"/>
            </a:ln>
          </c:spPr>
        </c:hiLowLines>
        <c:marker val="1"/>
        <c:smooth val="0"/>
        <c:axId val="72942047"/>
        <c:axId val="97540652"/>
      </c:lineChart>
      <c:catAx>
        <c:axId val="72942047"/>
        <c:scaling>
          <c:orientation val="minMax"/>
        </c:scaling>
        <c:delete val="0"/>
        <c:axPos val="b"/>
        <c:majorGridlines>
          <c:spPr>
            <a:ln w="9360">
              <a:solidFill>
                <a:srgbClr val="D9D9D9"/>
              </a:solidFill>
              <a:prstDash val="solid"/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lang="fr-FR" sz="900" b="0" strike="noStrike" spc="-1">
                    <a:solidFill>
                      <a:srgbClr val="595959"/>
                    </a:solidFill>
                    <a:latin typeface="Calibri"/>
                  </a:defRPr>
                </a:pPr>
                <a:r>
                  <a:rPr lang="fr-FR" sz="900" b="0" strike="noStrike" spc="-1">
                    <a:solidFill>
                      <a:srgbClr val="595959"/>
                    </a:solidFill>
                    <a:latin typeface="Calibri"/>
                  </a:rPr>
                  <a:t>Années</a:t>
                </a:r>
              </a:p>
            </c:rich>
          </c:tx>
          <c:layout>
            <c:manualLayout>
              <c:xMode val="edge"/>
              <c:yMode val="edge"/>
              <c:x val="0.49811779695372699"/>
              <c:y val="0.86714562663929795"/>
            </c:manualLayout>
          </c:layout>
          <c:overlay val="0"/>
          <c:spPr>
            <a:noFill/>
            <a:ln w="0">
              <a:noFill/>
              <a:prstDash val="solid"/>
            </a:ln>
          </c:spPr>
        </c:title>
        <c:numFmt formatCode="General" sourceLinked="0"/>
        <c:majorTickMark val="out"/>
        <c:minorTickMark val="none"/>
        <c:tickLblPos val="nextTo"/>
        <c:spPr>
          <a:ln w="9360">
            <a:solidFill>
              <a:srgbClr val="D9D9D9"/>
            </a:solidFill>
            <a:prstDash val="solid"/>
            <a:round/>
          </a:ln>
        </c:spPr>
        <c:txPr>
          <a:bodyPr/>
          <a:lstStyle/>
          <a:p>
            <a:pPr>
              <a:defRPr sz="800" b="0" strike="noStrike" spc="117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97540652"/>
        <c:crosses val="autoZero"/>
        <c:auto val="1"/>
        <c:lblAlgn val="ctr"/>
        <c:lblOffset val="100"/>
        <c:noMultiLvlLbl val="0"/>
      </c:catAx>
      <c:valAx>
        <c:axId val="97540652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prstDash val="solid"/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lang="fr-FR" sz="900" b="0" strike="noStrike" spc="-1">
                    <a:solidFill>
                      <a:srgbClr val="595959"/>
                    </a:solidFill>
                    <a:latin typeface="Calibri"/>
                  </a:defRPr>
                </a:pPr>
                <a:r>
                  <a:rPr lang="fr-FR" sz="900" b="0" strike="noStrike" spc="-1">
                    <a:solidFill>
                      <a:srgbClr val="595959"/>
                    </a:solidFill>
                    <a:latin typeface="Calibri"/>
                  </a:rPr>
                  <a:t>Montant (€)</a:t>
                </a:r>
              </a:p>
            </c:rich>
          </c:tx>
          <c:overlay val="0"/>
          <c:spPr>
            <a:noFill/>
            <a:ln w="0">
              <a:noFill/>
              <a:prstDash val="solid"/>
            </a:ln>
          </c:spPr>
        </c:title>
        <c:numFmt formatCode="General" sourceLinked="0"/>
        <c:majorTickMark val="out"/>
        <c:minorTickMark val="none"/>
        <c:tickLblPos val="nextTo"/>
        <c:spPr>
          <a:ln w="9360">
            <a:solidFill>
              <a:srgbClr val="D9D9D9"/>
            </a:solidFill>
            <a:prstDash val="solid"/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72942047"/>
        <c:crosses val="autoZero"/>
        <c:crossBetween val="between"/>
      </c:valAx>
    </c:plotArea>
    <c:legend>
      <c:legendPos val="b"/>
      <c:overlay val="0"/>
      <c:spPr>
        <a:noFill/>
        <a:ln w="0">
          <a:noFill/>
          <a:prstDash val="solid"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fr-FR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82792</xdr:colOff>
      <xdr:row>149</xdr:row>
      <xdr:rowOff>35859</xdr:rowOff>
    </xdr:from>
    <xdr:to>
      <xdr:col>13</xdr:col>
      <xdr:colOff>735106</xdr:colOff>
      <xdr:row>167</xdr:row>
      <xdr:rowOff>125506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4"/>
  <sheetViews>
    <sheetView topLeftCell="A136" zoomScaleNormal="100" workbookViewId="0">
      <selection activeCell="A163" sqref="A163:G167"/>
    </sheetView>
  </sheetViews>
  <sheetFormatPr baseColWidth="10" defaultColWidth="8.88671875" defaultRowHeight="14.4" x14ac:dyDescent="0.3"/>
  <cols>
    <col min="1" max="1" width="18.21875" customWidth="1"/>
    <col min="2" max="5" width="18" customWidth="1"/>
    <col min="6" max="6" width="12.77734375" customWidth="1"/>
    <col min="7" max="7" width="13.77734375" customWidth="1"/>
    <col min="8" max="8" width="16.109375" bestFit="1" customWidth="1"/>
    <col min="9" max="10" width="10" customWidth="1"/>
    <col min="11" max="16" width="12" customWidth="1"/>
    <col min="17" max="17" width="9.88671875" bestFit="1" customWidth="1"/>
  </cols>
  <sheetData>
    <row r="1" spans="1:23" ht="30" customHeight="1" x14ac:dyDescent="0.3">
      <c r="A1" s="145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</row>
    <row r="3" spans="1:23" ht="18" customHeight="1" x14ac:dyDescent="0.35">
      <c r="A3" s="130" t="s">
        <v>1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</row>
    <row r="4" spans="1:23" x14ac:dyDescent="0.3">
      <c r="A4" s="142" t="s">
        <v>2</v>
      </c>
      <c r="B4" s="126"/>
      <c r="C4" s="126"/>
      <c r="D4" s="147" t="s">
        <v>3</v>
      </c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</row>
    <row r="5" spans="1:23" x14ac:dyDescent="0.3">
      <c r="A5" s="132" t="s">
        <v>4</v>
      </c>
      <c r="B5" s="126"/>
      <c r="C5" s="126"/>
      <c r="D5" s="126" t="s">
        <v>5</v>
      </c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</row>
    <row r="7" spans="1:23" x14ac:dyDescent="0.3">
      <c r="A7" s="142" t="s">
        <v>6</v>
      </c>
      <c r="B7" s="126"/>
      <c r="C7" s="126"/>
      <c r="D7" s="126" t="s">
        <v>7</v>
      </c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</row>
    <row r="8" spans="1:23" x14ac:dyDescent="0.3">
      <c r="A8" s="129" t="s">
        <v>8</v>
      </c>
      <c r="B8" s="126"/>
      <c r="C8" s="126"/>
      <c r="D8" s="128" t="s">
        <v>9</v>
      </c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</row>
    <row r="9" spans="1:23" x14ac:dyDescent="0.3">
      <c r="A9" s="129" t="s">
        <v>10</v>
      </c>
      <c r="B9" s="126"/>
      <c r="C9" s="126"/>
      <c r="D9" s="128" t="s">
        <v>11</v>
      </c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</row>
    <row r="10" spans="1:23" x14ac:dyDescent="0.3">
      <c r="A10" s="129" t="s">
        <v>12</v>
      </c>
      <c r="B10" s="126"/>
      <c r="C10" s="126"/>
      <c r="D10" s="128" t="s">
        <v>13</v>
      </c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S10" s="135"/>
      <c r="T10" s="126"/>
      <c r="U10" s="126"/>
      <c r="V10" s="126"/>
      <c r="W10" s="126"/>
    </row>
    <row r="11" spans="1:23" x14ac:dyDescent="0.3">
      <c r="A11" s="129" t="s">
        <v>14</v>
      </c>
      <c r="B11" s="126"/>
      <c r="C11" s="126"/>
      <c r="D11" s="128" t="s">
        <v>15</v>
      </c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</row>
    <row r="12" spans="1:23" x14ac:dyDescent="0.3">
      <c r="A12" s="129" t="s">
        <v>16</v>
      </c>
      <c r="B12" s="126"/>
      <c r="C12" s="126"/>
      <c r="D12" s="128" t="s">
        <v>17</v>
      </c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S12" s="2"/>
      <c r="T12" s="2"/>
      <c r="U12" s="2"/>
      <c r="V12" s="2"/>
      <c r="W12" s="2"/>
    </row>
    <row r="13" spans="1:23" x14ac:dyDescent="0.3">
      <c r="S13" s="3"/>
      <c r="T13" s="3"/>
      <c r="U13" s="3"/>
      <c r="V13" s="3"/>
      <c r="W13" s="4"/>
    </row>
    <row r="14" spans="1:23" x14ac:dyDescent="0.3">
      <c r="A14" s="142" t="s">
        <v>18</v>
      </c>
      <c r="B14" s="126"/>
      <c r="C14" s="126"/>
      <c r="D14" s="126" t="s">
        <v>19</v>
      </c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S14" s="3"/>
      <c r="T14" s="3"/>
      <c r="U14" s="3"/>
      <c r="V14" s="3"/>
      <c r="W14" s="4"/>
    </row>
    <row r="15" spans="1:23" x14ac:dyDescent="0.3">
      <c r="A15" s="126" t="s">
        <v>20</v>
      </c>
      <c r="B15" s="126"/>
      <c r="C15" s="126"/>
      <c r="D15" s="128" t="s">
        <v>21</v>
      </c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S15" s="3"/>
      <c r="T15" s="3"/>
      <c r="U15" s="3"/>
      <c r="V15" s="3"/>
      <c r="W15" s="4"/>
    </row>
    <row r="16" spans="1:23" x14ac:dyDescent="0.3">
      <c r="A16" s="126" t="s">
        <v>22</v>
      </c>
      <c r="B16" s="126"/>
      <c r="C16" s="126"/>
      <c r="D16" s="128" t="s">
        <v>23</v>
      </c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S16" s="3"/>
      <c r="T16" s="3"/>
      <c r="U16" s="3"/>
      <c r="V16" s="3"/>
      <c r="W16" s="4"/>
    </row>
    <row r="17" spans="1:23" x14ac:dyDescent="0.3">
      <c r="S17" s="3"/>
      <c r="T17" s="3"/>
      <c r="U17" s="3"/>
      <c r="V17" s="3"/>
      <c r="W17" s="4"/>
    </row>
    <row r="18" spans="1:23" x14ac:dyDescent="0.3">
      <c r="A18" s="142" t="s">
        <v>24</v>
      </c>
      <c r="B18" s="126"/>
      <c r="C18" s="126"/>
      <c r="D18" s="147" t="s">
        <v>25</v>
      </c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S18" s="3"/>
      <c r="T18" s="3"/>
      <c r="U18" s="3"/>
      <c r="V18" s="3"/>
      <c r="W18" s="4"/>
    </row>
    <row r="19" spans="1:23" x14ac:dyDescent="0.3">
      <c r="S19" s="3"/>
      <c r="T19" s="5"/>
      <c r="U19" s="3"/>
      <c r="V19" s="3"/>
      <c r="W19" s="6"/>
    </row>
    <row r="21" spans="1:23" ht="18" customHeight="1" x14ac:dyDescent="0.35">
      <c r="A21" s="130" t="s">
        <v>26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</row>
    <row r="23" spans="1:23" ht="15" customHeight="1" x14ac:dyDescent="0.3">
      <c r="A23" s="141" t="s">
        <v>27</v>
      </c>
      <c r="B23" s="141"/>
      <c r="C23" s="141"/>
      <c r="D23" s="141"/>
      <c r="E23" s="141"/>
      <c r="F23" s="141"/>
    </row>
    <row r="24" spans="1:23" ht="30" customHeight="1" x14ac:dyDescent="0.3">
      <c r="A24" s="7" t="s">
        <v>28</v>
      </c>
      <c r="B24" s="7" t="s">
        <v>29</v>
      </c>
      <c r="C24" s="7" t="s">
        <v>30</v>
      </c>
      <c r="D24" s="7" t="s">
        <v>31</v>
      </c>
      <c r="E24" s="7" t="s">
        <v>32</v>
      </c>
      <c r="F24" s="7" t="s">
        <v>4</v>
      </c>
    </row>
    <row r="25" spans="1:23" ht="24" customHeight="1" x14ac:dyDescent="0.3">
      <c r="A25" s="8" t="s">
        <v>8</v>
      </c>
      <c r="B25" s="8" t="s">
        <v>33</v>
      </c>
      <c r="C25" s="8" t="s">
        <v>34</v>
      </c>
      <c r="D25" s="8" t="s">
        <v>35</v>
      </c>
      <c r="E25" s="9">
        <v>333</v>
      </c>
      <c r="F25" s="11" t="s">
        <v>36</v>
      </c>
    </row>
    <row r="26" spans="1:23" ht="36" customHeight="1" x14ac:dyDescent="0.3">
      <c r="A26" s="8" t="s">
        <v>10</v>
      </c>
      <c r="B26" s="8" t="s">
        <v>37</v>
      </c>
      <c r="C26" s="8" t="s">
        <v>34</v>
      </c>
      <c r="D26" s="8" t="s">
        <v>35</v>
      </c>
      <c r="E26" s="9">
        <v>319</v>
      </c>
      <c r="F26" s="11" t="s">
        <v>38</v>
      </c>
    </row>
    <row r="28" spans="1:23" ht="15" customHeight="1" x14ac:dyDescent="0.3">
      <c r="A28" s="141" t="s">
        <v>39</v>
      </c>
      <c r="B28" s="141"/>
      <c r="C28" s="141"/>
      <c r="D28" s="141"/>
      <c r="E28" s="141"/>
      <c r="F28" s="141"/>
    </row>
    <row r="29" spans="1:23" ht="30" customHeight="1" x14ac:dyDescent="0.3">
      <c r="A29" s="7" t="s">
        <v>29</v>
      </c>
      <c r="B29" s="7" t="s">
        <v>40</v>
      </c>
      <c r="C29" s="7" t="s">
        <v>30</v>
      </c>
      <c r="D29" s="7" t="s">
        <v>31</v>
      </c>
      <c r="E29" s="7" t="s">
        <v>32</v>
      </c>
      <c r="F29" s="7" t="s">
        <v>41</v>
      </c>
    </row>
    <row r="30" spans="1:23" ht="36" x14ac:dyDescent="0.3">
      <c r="A30" s="8" t="s">
        <v>12</v>
      </c>
      <c r="B30" s="8" t="s">
        <v>42</v>
      </c>
      <c r="C30" s="8" t="s">
        <v>34</v>
      </c>
      <c r="D30" s="8" t="s">
        <v>43</v>
      </c>
      <c r="E30" s="9">
        <v>279</v>
      </c>
      <c r="F30" s="11" t="s">
        <v>44</v>
      </c>
    </row>
    <row r="31" spans="1:23" ht="24" x14ac:dyDescent="0.3">
      <c r="A31" s="8" t="s">
        <v>14</v>
      </c>
      <c r="B31" s="8" t="s">
        <v>42</v>
      </c>
      <c r="C31" s="8" t="s">
        <v>45</v>
      </c>
      <c r="D31" s="8" t="s">
        <v>46</v>
      </c>
      <c r="E31" s="9">
        <v>253</v>
      </c>
      <c r="F31" s="11" t="s">
        <v>47</v>
      </c>
    </row>
    <row r="32" spans="1:23" ht="36" x14ac:dyDescent="0.3">
      <c r="A32" s="93" t="s">
        <v>48</v>
      </c>
      <c r="B32" s="8" t="s">
        <v>42</v>
      </c>
      <c r="C32" s="8" t="s">
        <v>49</v>
      </c>
      <c r="D32" s="8" t="s">
        <v>46</v>
      </c>
      <c r="E32" s="9">
        <v>550</v>
      </c>
      <c r="F32" s="11" t="s">
        <v>50</v>
      </c>
    </row>
    <row r="33" spans="1:17" ht="28.8" x14ac:dyDescent="0.3">
      <c r="A33" s="93" t="s">
        <v>51</v>
      </c>
      <c r="B33" s="8" t="s">
        <v>52</v>
      </c>
      <c r="C33" s="8" t="s">
        <v>49</v>
      </c>
      <c r="D33" s="8" t="s">
        <v>35</v>
      </c>
      <c r="E33" s="9">
        <v>600</v>
      </c>
      <c r="F33" s="11" t="s">
        <v>53</v>
      </c>
    </row>
    <row r="34" spans="1:17" ht="24" x14ac:dyDescent="0.3">
      <c r="A34" s="8" t="s">
        <v>54</v>
      </c>
      <c r="B34" s="8" t="s">
        <v>55</v>
      </c>
      <c r="C34" s="8" t="s">
        <v>49</v>
      </c>
      <c r="D34" s="8" t="s">
        <v>56</v>
      </c>
      <c r="E34" s="9">
        <v>450</v>
      </c>
      <c r="F34" s="11" t="s">
        <v>57</v>
      </c>
    </row>
    <row r="35" spans="1:17" ht="36" x14ac:dyDescent="0.3">
      <c r="A35" s="8" t="s">
        <v>58</v>
      </c>
      <c r="B35" s="8" t="s">
        <v>59</v>
      </c>
      <c r="C35" s="8" t="s">
        <v>49</v>
      </c>
      <c r="D35" s="8" t="s">
        <v>60</v>
      </c>
      <c r="E35" s="9">
        <v>400</v>
      </c>
      <c r="F35" s="11" t="s">
        <v>61</v>
      </c>
    </row>
    <row r="37" spans="1:17" x14ac:dyDescent="0.3">
      <c r="A37" s="134" t="s">
        <v>62</v>
      </c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</row>
    <row r="38" spans="1:17" x14ac:dyDescent="0.3">
      <c r="A38" s="134" t="s">
        <v>63</v>
      </c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</row>
    <row r="41" spans="1:17" ht="18" customHeight="1" x14ac:dyDescent="0.35">
      <c r="A41" s="130" t="s">
        <v>64</v>
      </c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</row>
    <row r="43" spans="1:17" ht="39.75" customHeight="1" x14ac:dyDescent="0.3">
      <c r="A43" s="12" t="s">
        <v>65</v>
      </c>
      <c r="B43" s="12" t="s">
        <v>66</v>
      </c>
      <c r="C43" s="12" t="s">
        <v>67</v>
      </c>
      <c r="D43" s="12" t="s">
        <v>68</v>
      </c>
      <c r="E43" s="81" t="s">
        <v>69</v>
      </c>
      <c r="F43" s="85" t="s">
        <v>70</v>
      </c>
      <c r="G43" s="12" t="s">
        <v>71</v>
      </c>
      <c r="H43" s="12" t="s">
        <v>72</v>
      </c>
      <c r="I43" s="12" t="s">
        <v>73</v>
      </c>
      <c r="J43" s="12" t="s">
        <v>74</v>
      </c>
      <c r="K43" s="86" t="s">
        <v>75</v>
      </c>
      <c r="L43" s="83" t="s">
        <v>76</v>
      </c>
      <c r="M43" s="12" t="s">
        <v>77</v>
      </c>
      <c r="N43" s="12" t="s">
        <v>78</v>
      </c>
      <c r="O43" s="12" t="s">
        <v>79</v>
      </c>
      <c r="P43" s="12" t="s">
        <v>80</v>
      </c>
      <c r="Q43" s="12" t="s">
        <v>81</v>
      </c>
    </row>
    <row r="44" spans="1:17" x14ac:dyDescent="0.3">
      <c r="A44" s="8">
        <v>1</v>
      </c>
      <c r="B44" s="8" t="s">
        <v>82</v>
      </c>
      <c r="C44" s="8" t="s">
        <v>83</v>
      </c>
      <c r="D44" s="100">
        <v>5</v>
      </c>
      <c r="E44" s="101">
        <v>5</v>
      </c>
      <c r="F44" s="87">
        <v>30</v>
      </c>
      <c r="G44" s="13">
        <v>0</v>
      </c>
      <c r="H44" s="13">
        <v>40</v>
      </c>
      <c r="I44" s="13">
        <v>10</v>
      </c>
      <c r="J44" s="13">
        <v>10</v>
      </c>
      <c r="K44" s="88">
        <v>10</v>
      </c>
      <c r="L44" s="84">
        <f t="shared" ref="L44:L60" si="0">E44*F44/100</f>
        <v>1.5</v>
      </c>
      <c r="M44" s="14">
        <f t="shared" ref="M44:M60" si="1">E44*G44/100</f>
        <v>0</v>
      </c>
      <c r="N44" s="14">
        <f t="shared" ref="N44:N60" si="2">E44*H44/100</f>
        <v>2</v>
      </c>
      <c r="O44" s="14">
        <f t="shared" ref="O44:O60" si="3">E44*I44/100</f>
        <v>0.5</v>
      </c>
      <c r="P44" s="14">
        <f t="shared" ref="P44:P60" si="4">E44*J44/100</f>
        <v>0.5</v>
      </c>
      <c r="Q44" s="14">
        <f t="shared" ref="Q44:Q60" si="5">E44*K44/100</f>
        <v>0.5</v>
      </c>
    </row>
    <row r="45" spans="1:17" x14ac:dyDescent="0.3">
      <c r="A45" s="8">
        <v>2</v>
      </c>
      <c r="B45" s="8" t="s">
        <v>84</v>
      </c>
      <c r="C45" s="8" t="s">
        <v>83</v>
      </c>
      <c r="D45" s="100">
        <v>3</v>
      </c>
      <c r="E45" s="101">
        <v>3</v>
      </c>
      <c r="F45" s="87">
        <v>30</v>
      </c>
      <c r="G45" s="13">
        <v>0</v>
      </c>
      <c r="H45" s="13">
        <v>40</v>
      </c>
      <c r="I45" s="13">
        <v>10</v>
      </c>
      <c r="J45" s="13">
        <v>10</v>
      </c>
      <c r="K45" s="88">
        <v>10</v>
      </c>
      <c r="L45" s="84">
        <f t="shared" si="0"/>
        <v>0.9</v>
      </c>
      <c r="M45" s="14">
        <f t="shared" si="1"/>
        <v>0</v>
      </c>
      <c r="N45" s="14">
        <f t="shared" si="2"/>
        <v>1.2</v>
      </c>
      <c r="O45" s="14">
        <f t="shared" si="3"/>
        <v>0.3</v>
      </c>
      <c r="P45" s="14">
        <f t="shared" si="4"/>
        <v>0.3</v>
      </c>
      <c r="Q45" s="14">
        <f t="shared" si="5"/>
        <v>0.3</v>
      </c>
    </row>
    <row r="46" spans="1:17" x14ac:dyDescent="0.3">
      <c r="A46" s="8">
        <v>3</v>
      </c>
      <c r="B46" s="8" t="s">
        <v>85</v>
      </c>
      <c r="C46" s="8" t="s">
        <v>83</v>
      </c>
      <c r="D46" s="100">
        <v>8</v>
      </c>
      <c r="E46" s="101">
        <v>8</v>
      </c>
      <c r="F46" s="87">
        <v>50</v>
      </c>
      <c r="G46" s="13">
        <v>0</v>
      </c>
      <c r="H46" s="13">
        <v>20</v>
      </c>
      <c r="I46" s="13">
        <v>15</v>
      </c>
      <c r="J46" s="13">
        <v>10</v>
      </c>
      <c r="K46" s="88">
        <v>5</v>
      </c>
      <c r="L46" s="84">
        <f t="shared" si="0"/>
        <v>4</v>
      </c>
      <c r="M46" s="14">
        <f t="shared" si="1"/>
        <v>0</v>
      </c>
      <c r="N46" s="14">
        <f t="shared" si="2"/>
        <v>1.6</v>
      </c>
      <c r="O46" s="14">
        <f t="shared" si="3"/>
        <v>1.2</v>
      </c>
      <c r="P46" s="14">
        <f t="shared" si="4"/>
        <v>0.8</v>
      </c>
      <c r="Q46" s="14">
        <f t="shared" si="5"/>
        <v>0.4</v>
      </c>
    </row>
    <row r="47" spans="1:17" x14ac:dyDescent="0.3">
      <c r="A47" s="8">
        <v>4</v>
      </c>
      <c r="B47" s="8" t="s">
        <v>86</v>
      </c>
      <c r="C47" s="8" t="s">
        <v>83</v>
      </c>
      <c r="D47" s="100">
        <v>50</v>
      </c>
      <c r="E47" s="101">
        <v>50</v>
      </c>
      <c r="F47" s="87">
        <v>10</v>
      </c>
      <c r="G47" s="13">
        <v>50</v>
      </c>
      <c r="H47" s="13">
        <v>25</v>
      </c>
      <c r="I47" s="13">
        <v>10</v>
      </c>
      <c r="J47" s="13">
        <v>0</v>
      </c>
      <c r="K47" s="88">
        <v>5</v>
      </c>
      <c r="L47" s="84">
        <f t="shared" si="0"/>
        <v>5</v>
      </c>
      <c r="M47" s="14">
        <f t="shared" si="1"/>
        <v>25</v>
      </c>
      <c r="N47" s="14">
        <f t="shared" si="2"/>
        <v>12.5</v>
      </c>
      <c r="O47" s="14">
        <f t="shared" si="3"/>
        <v>5</v>
      </c>
      <c r="P47" s="14">
        <f t="shared" si="4"/>
        <v>0</v>
      </c>
      <c r="Q47" s="14">
        <f t="shared" si="5"/>
        <v>2.5</v>
      </c>
    </row>
    <row r="48" spans="1:17" x14ac:dyDescent="0.3">
      <c r="A48" s="8">
        <v>5</v>
      </c>
      <c r="B48" s="8" t="s">
        <v>87</v>
      </c>
      <c r="C48" s="8" t="s">
        <v>83</v>
      </c>
      <c r="D48" s="100">
        <v>50</v>
      </c>
      <c r="E48" s="101">
        <v>50</v>
      </c>
      <c r="F48" s="87">
        <v>15</v>
      </c>
      <c r="G48" s="13">
        <v>45</v>
      </c>
      <c r="H48" s="13">
        <v>25</v>
      </c>
      <c r="I48" s="13">
        <v>10</v>
      </c>
      <c r="J48" s="13">
        <v>0</v>
      </c>
      <c r="K48" s="88">
        <v>5</v>
      </c>
      <c r="L48" s="84">
        <f t="shared" si="0"/>
        <v>7.5</v>
      </c>
      <c r="M48" s="14">
        <f t="shared" si="1"/>
        <v>22.5</v>
      </c>
      <c r="N48" s="14">
        <f t="shared" si="2"/>
        <v>12.5</v>
      </c>
      <c r="O48" s="14">
        <f t="shared" si="3"/>
        <v>5</v>
      </c>
      <c r="P48" s="14">
        <f t="shared" si="4"/>
        <v>0</v>
      </c>
      <c r="Q48" s="14">
        <f t="shared" si="5"/>
        <v>2.5</v>
      </c>
    </row>
    <row r="49" spans="1:17" x14ac:dyDescent="0.3">
      <c r="A49" s="8">
        <v>6</v>
      </c>
      <c r="B49" s="8" t="s">
        <v>88</v>
      </c>
      <c r="C49" s="8" t="s">
        <v>83</v>
      </c>
      <c r="D49" s="100">
        <v>8</v>
      </c>
      <c r="E49" s="101">
        <v>8</v>
      </c>
      <c r="F49" s="87">
        <v>30</v>
      </c>
      <c r="G49" s="13">
        <v>0</v>
      </c>
      <c r="H49" s="13">
        <v>50</v>
      </c>
      <c r="I49" s="13">
        <v>5</v>
      </c>
      <c r="J49" s="13">
        <v>10</v>
      </c>
      <c r="K49" s="88">
        <v>5</v>
      </c>
      <c r="L49" s="84">
        <f t="shared" si="0"/>
        <v>2.4</v>
      </c>
      <c r="M49" s="14">
        <f t="shared" si="1"/>
        <v>0</v>
      </c>
      <c r="N49" s="14">
        <f t="shared" si="2"/>
        <v>4</v>
      </c>
      <c r="O49" s="14">
        <f t="shared" si="3"/>
        <v>0.4</v>
      </c>
      <c r="P49" s="14">
        <f t="shared" si="4"/>
        <v>0.8</v>
      </c>
      <c r="Q49" s="14">
        <f t="shared" si="5"/>
        <v>0.4</v>
      </c>
    </row>
    <row r="50" spans="1:17" x14ac:dyDescent="0.3">
      <c r="A50" s="8">
        <v>7</v>
      </c>
      <c r="B50" s="8" t="s">
        <v>89</v>
      </c>
      <c r="C50" s="8" t="s">
        <v>83</v>
      </c>
      <c r="D50" s="100">
        <v>8</v>
      </c>
      <c r="E50" s="101">
        <v>8</v>
      </c>
      <c r="F50" s="87">
        <v>25</v>
      </c>
      <c r="G50" s="13">
        <v>0</v>
      </c>
      <c r="H50" s="13">
        <v>55</v>
      </c>
      <c r="I50" s="13">
        <v>5</v>
      </c>
      <c r="J50" s="13">
        <v>5</v>
      </c>
      <c r="K50" s="88">
        <v>10</v>
      </c>
      <c r="L50" s="84">
        <f t="shared" si="0"/>
        <v>2</v>
      </c>
      <c r="M50" s="14">
        <f t="shared" si="1"/>
        <v>0</v>
      </c>
      <c r="N50" s="14">
        <f t="shared" si="2"/>
        <v>4.4000000000000004</v>
      </c>
      <c r="O50" s="14">
        <f t="shared" si="3"/>
        <v>0.4</v>
      </c>
      <c r="P50" s="14">
        <f t="shared" si="4"/>
        <v>0.4</v>
      </c>
      <c r="Q50" s="14">
        <f t="shared" si="5"/>
        <v>0.8</v>
      </c>
    </row>
    <row r="51" spans="1:17" x14ac:dyDescent="0.3">
      <c r="A51" s="8">
        <v>8</v>
      </c>
      <c r="B51" s="8" t="s">
        <v>90</v>
      </c>
      <c r="C51" s="8" t="s">
        <v>83</v>
      </c>
      <c r="D51" s="100">
        <v>5</v>
      </c>
      <c r="E51" s="101">
        <v>5</v>
      </c>
      <c r="F51" s="87">
        <v>20</v>
      </c>
      <c r="G51" s="13">
        <v>0</v>
      </c>
      <c r="H51" s="13">
        <v>60</v>
      </c>
      <c r="I51" s="13">
        <v>5</v>
      </c>
      <c r="J51" s="13">
        <v>5</v>
      </c>
      <c r="K51" s="88">
        <v>10</v>
      </c>
      <c r="L51" s="84">
        <f t="shared" si="0"/>
        <v>1</v>
      </c>
      <c r="M51" s="14">
        <f t="shared" si="1"/>
        <v>0</v>
      </c>
      <c r="N51" s="14">
        <f t="shared" si="2"/>
        <v>3</v>
      </c>
      <c r="O51" s="14">
        <f t="shared" si="3"/>
        <v>0.25</v>
      </c>
      <c r="P51" s="14">
        <f t="shared" si="4"/>
        <v>0.25</v>
      </c>
      <c r="Q51" s="14">
        <f t="shared" si="5"/>
        <v>0.5</v>
      </c>
    </row>
    <row r="52" spans="1:17" x14ac:dyDescent="0.3">
      <c r="A52" s="8">
        <v>9</v>
      </c>
      <c r="B52" s="8" t="s">
        <v>91</v>
      </c>
      <c r="C52" s="8" t="s">
        <v>83</v>
      </c>
      <c r="D52" s="100">
        <v>13</v>
      </c>
      <c r="E52" s="101">
        <v>13</v>
      </c>
      <c r="F52" s="87">
        <v>0</v>
      </c>
      <c r="G52" s="13">
        <v>0</v>
      </c>
      <c r="H52" s="13">
        <v>60</v>
      </c>
      <c r="I52" s="13">
        <v>30</v>
      </c>
      <c r="J52" s="13">
        <v>0</v>
      </c>
      <c r="K52" s="88">
        <v>10</v>
      </c>
      <c r="L52" s="84">
        <f t="shared" si="0"/>
        <v>0</v>
      </c>
      <c r="M52" s="14">
        <f t="shared" si="1"/>
        <v>0</v>
      </c>
      <c r="N52" s="14">
        <f t="shared" si="2"/>
        <v>7.8</v>
      </c>
      <c r="O52" s="14">
        <f t="shared" si="3"/>
        <v>3.9</v>
      </c>
      <c r="P52" s="14">
        <f t="shared" si="4"/>
        <v>0</v>
      </c>
      <c r="Q52" s="14">
        <f t="shared" si="5"/>
        <v>1.3</v>
      </c>
    </row>
    <row r="53" spans="1:17" x14ac:dyDescent="0.3">
      <c r="A53" s="8">
        <v>10</v>
      </c>
      <c r="B53" s="8" t="s">
        <v>92</v>
      </c>
      <c r="C53" s="8" t="s">
        <v>93</v>
      </c>
      <c r="D53" s="10">
        <v>5</v>
      </c>
      <c r="E53" s="82">
        <v>5</v>
      </c>
      <c r="F53" s="87">
        <v>45</v>
      </c>
      <c r="G53" s="13">
        <v>0</v>
      </c>
      <c r="H53" s="13">
        <v>30</v>
      </c>
      <c r="I53" s="13">
        <v>10</v>
      </c>
      <c r="J53" s="13">
        <v>10</v>
      </c>
      <c r="K53" s="88">
        <v>5</v>
      </c>
      <c r="L53" s="84">
        <f t="shared" si="0"/>
        <v>2.25</v>
      </c>
      <c r="M53" s="14">
        <f t="shared" si="1"/>
        <v>0</v>
      </c>
      <c r="N53" s="14">
        <f t="shared" si="2"/>
        <v>1.5</v>
      </c>
      <c r="O53" s="14">
        <f t="shared" si="3"/>
        <v>0.5</v>
      </c>
      <c r="P53" s="14">
        <f t="shared" si="4"/>
        <v>0.5</v>
      </c>
      <c r="Q53" s="14">
        <f t="shared" si="5"/>
        <v>0.25</v>
      </c>
    </row>
    <row r="54" spans="1:17" x14ac:dyDescent="0.3">
      <c r="A54" s="8">
        <v>11</v>
      </c>
      <c r="B54" s="8" t="s">
        <v>94</v>
      </c>
      <c r="C54" s="8" t="s">
        <v>93</v>
      </c>
      <c r="D54" s="10">
        <v>5</v>
      </c>
      <c r="E54" s="82">
        <v>5</v>
      </c>
      <c r="F54" s="87">
        <v>35</v>
      </c>
      <c r="G54" s="13">
        <v>0</v>
      </c>
      <c r="H54" s="13">
        <v>35</v>
      </c>
      <c r="I54" s="13">
        <v>5</v>
      </c>
      <c r="J54" s="13">
        <v>15</v>
      </c>
      <c r="K54" s="88">
        <v>10</v>
      </c>
      <c r="L54" s="84">
        <f t="shared" si="0"/>
        <v>1.75</v>
      </c>
      <c r="M54" s="14">
        <f t="shared" si="1"/>
        <v>0</v>
      </c>
      <c r="N54" s="14">
        <f t="shared" si="2"/>
        <v>1.75</v>
      </c>
      <c r="O54" s="14">
        <f t="shared" si="3"/>
        <v>0.25</v>
      </c>
      <c r="P54" s="14">
        <f t="shared" si="4"/>
        <v>0.75</v>
      </c>
      <c r="Q54" s="14">
        <f t="shared" si="5"/>
        <v>0.5</v>
      </c>
    </row>
    <row r="55" spans="1:17" x14ac:dyDescent="0.3">
      <c r="A55" s="8">
        <v>12</v>
      </c>
      <c r="B55" s="8" t="s">
        <v>95</v>
      </c>
      <c r="C55" s="8" t="s">
        <v>93</v>
      </c>
      <c r="D55" s="10">
        <v>3</v>
      </c>
      <c r="E55" s="82">
        <v>3</v>
      </c>
      <c r="F55" s="87">
        <v>35</v>
      </c>
      <c r="G55" s="13">
        <v>0</v>
      </c>
      <c r="H55" s="13">
        <v>35</v>
      </c>
      <c r="I55" s="13">
        <v>5</v>
      </c>
      <c r="J55" s="13">
        <v>15</v>
      </c>
      <c r="K55" s="88">
        <v>10</v>
      </c>
      <c r="L55" s="84">
        <f t="shared" si="0"/>
        <v>1.05</v>
      </c>
      <c r="M55" s="14">
        <f t="shared" si="1"/>
        <v>0</v>
      </c>
      <c r="N55" s="14">
        <f t="shared" si="2"/>
        <v>1.05</v>
      </c>
      <c r="O55" s="14">
        <f t="shared" si="3"/>
        <v>0.15</v>
      </c>
      <c r="P55" s="14">
        <f t="shared" si="4"/>
        <v>0.45</v>
      </c>
      <c r="Q55" s="14">
        <f t="shared" si="5"/>
        <v>0.3</v>
      </c>
    </row>
    <row r="56" spans="1:17" x14ac:dyDescent="0.3">
      <c r="A56" s="8">
        <v>13</v>
      </c>
      <c r="B56" s="8" t="s">
        <v>96</v>
      </c>
      <c r="C56" s="8" t="s">
        <v>93</v>
      </c>
      <c r="D56" s="10">
        <v>5</v>
      </c>
      <c r="E56" s="82">
        <v>5</v>
      </c>
      <c r="F56" s="87">
        <v>30</v>
      </c>
      <c r="G56" s="13">
        <v>10</v>
      </c>
      <c r="H56" s="13">
        <v>35</v>
      </c>
      <c r="I56" s="13">
        <v>5</v>
      </c>
      <c r="J56" s="13">
        <v>10</v>
      </c>
      <c r="K56" s="88">
        <v>10</v>
      </c>
      <c r="L56" s="84">
        <f t="shared" si="0"/>
        <v>1.5</v>
      </c>
      <c r="M56" s="14">
        <f t="shared" si="1"/>
        <v>0.5</v>
      </c>
      <c r="N56" s="14">
        <f t="shared" si="2"/>
        <v>1.75</v>
      </c>
      <c r="O56" s="14">
        <f t="shared" si="3"/>
        <v>0.25</v>
      </c>
      <c r="P56" s="14">
        <f t="shared" si="4"/>
        <v>0.5</v>
      </c>
      <c r="Q56" s="14">
        <f t="shared" si="5"/>
        <v>0.5</v>
      </c>
    </row>
    <row r="57" spans="1:17" x14ac:dyDescent="0.3">
      <c r="A57" s="8">
        <v>14</v>
      </c>
      <c r="B57" s="8" t="s">
        <v>97</v>
      </c>
      <c r="C57" s="8" t="s">
        <v>93</v>
      </c>
      <c r="D57" s="10">
        <v>5</v>
      </c>
      <c r="E57" s="82">
        <v>5</v>
      </c>
      <c r="F57" s="87">
        <v>25</v>
      </c>
      <c r="G57" s="13">
        <v>0</v>
      </c>
      <c r="H57" s="13">
        <v>50</v>
      </c>
      <c r="I57" s="13">
        <v>10</v>
      </c>
      <c r="J57" s="13">
        <v>10</v>
      </c>
      <c r="K57" s="88">
        <v>5</v>
      </c>
      <c r="L57" s="84">
        <f t="shared" si="0"/>
        <v>1.25</v>
      </c>
      <c r="M57" s="14">
        <f t="shared" si="1"/>
        <v>0</v>
      </c>
      <c r="N57" s="14">
        <f t="shared" si="2"/>
        <v>2.5</v>
      </c>
      <c r="O57" s="14">
        <f t="shared" si="3"/>
        <v>0.5</v>
      </c>
      <c r="P57" s="14">
        <f t="shared" si="4"/>
        <v>0.5</v>
      </c>
      <c r="Q57" s="14">
        <f t="shared" si="5"/>
        <v>0.25</v>
      </c>
    </row>
    <row r="58" spans="1:17" x14ac:dyDescent="0.3">
      <c r="A58" s="8">
        <v>15</v>
      </c>
      <c r="B58" s="8" t="s">
        <v>98</v>
      </c>
      <c r="C58" s="8" t="s">
        <v>99</v>
      </c>
      <c r="D58" s="10">
        <v>50</v>
      </c>
      <c r="E58" s="82">
        <v>50</v>
      </c>
      <c r="F58" s="87">
        <v>40</v>
      </c>
      <c r="G58" s="13">
        <v>20</v>
      </c>
      <c r="H58" s="13">
        <v>20</v>
      </c>
      <c r="I58" s="13">
        <v>10</v>
      </c>
      <c r="J58" s="13">
        <v>5</v>
      </c>
      <c r="K58" s="88">
        <v>5</v>
      </c>
      <c r="L58" s="84">
        <f t="shared" si="0"/>
        <v>20</v>
      </c>
      <c r="M58" s="14">
        <f t="shared" si="1"/>
        <v>10</v>
      </c>
      <c r="N58" s="14">
        <f t="shared" si="2"/>
        <v>10</v>
      </c>
      <c r="O58" s="14">
        <f t="shared" si="3"/>
        <v>5</v>
      </c>
      <c r="P58" s="14">
        <f t="shared" si="4"/>
        <v>2.5</v>
      </c>
      <c r="Q58" s="14">
        <f t="shared" si="5"/>
        <v>2.5</v>
      </c>
    </row>
    <row r="59" spans="1:17" x14ac:dyDescent="0.3">
      <c r="A59" s="8">
        <v>16</v>
      </c>
      <c r="B59" s="8" t="s">
        <v>100</v>
      </c>
      <c r="C59" s="8" t="s">
        <v>99</v>
      </c>
      <c r="D59" s="10">
        <v>20</v>
      </c>
      <c r="E59" s="82">
        <v>20</v>
      </c>
      <c r="F59" s="87">
        <v>40</v>
      </c>
      <c r="G59" s="13">
        <v>10</v>
      </c>
      <c r="H59" s="13">
        <v>30</v>
      </c>
      <c r="I59" s="13">
        <v>5</v>
      </c>
      <c r="J59" s="13">
        <v>10</v>
      </c>
      <c r="K59" s="88">
        <v>5</v>
      </c>
      <c r="L59" s="84">
        <f t="shared" si="0"/>
        <v>8</v>
      </c>
      <c r="M59" s="14">
        <f t="shared" si="1"/>
        <v>2</v>
      </c>
      <c r="N59" s="14">
        <f t="shared" si="2"/>
        <v>6</v>
      </c>
      <c r="O59" s="14">
        <f t="shared" si="3"/>
        <v>1</v>
      </c>
      <c r="P59" s="14">
        <f t="shared" si="4"/>
        <v>2</v>
      </c>
      <c r="Q59" s="14">
        <f t="shared" si="5"/>
        <v>1</v>
      </c>
    </row>
    <row r="60" spans="1:17" x14ac:dyDescent="0.3">
      <c r="A60" s="8">
        <v>17</v>
      </c>
      <c r="B60" s="8" t="s">
        <v>101</v>
      </c>
      <c r="C60" s="8" t="s">
        <v>99</v>
      </c>
      <c r="D60" s="10">
        <v>13</v>
      </c>
      <c r="E60" s="82">
        <v>13</v>
      </c>
      <c r="F60" s="87">
        <v>25</v>
      </c>
      <c r="G60" s="13">
        <v>30</v>
      </c>
      <c r="H60" s="13">
        <v>30</v>
      </c>
      <c r="I60" s="13">
        <v>10</v>
      </c>
      <c r="J60" s="13">
        <v>0</v>
      </c>
      <c r="K60" s="88">
        <v>5</v>
      </c>
      <c r="L60" s="84">
        <f t="shared" si="0"/>
        <v>3.25</v>
      </c>
      <c r="M60" s="14">
        <f t="shared" si="1"/>
        <v>3.9</v>
      </c>
      <c r="N60" s="14">
        <f t="shared" si="2"/>
        <v>3.9</v>
      </c>
      <c r="O60" s="14">
        <f t="shared" si="3"/>
        <v>1.3</v>
      </c>
      <c r="P60" s="14">
        <f t="shared" si="4"/>
        <v>0</v>
      </c>
      <c r="Q60" s="14">
        <f t="shared" si="5"/>
        <v>0.65</v>
      </c>
    </row>
    <row r="61" spans="1:17" x14ac:dyDescent="0.3">
      <c r="A61" s="15" t="s">
        <v>102</v>
      </c>
      <c r="B61" s="80"/>
      <c r="D61" s="16">
        <v>150</v>
      </c>
      <c r="E61" s="89">
        <v>150</v>
      </c>
      <c r="F61" s="91"/>
      <c r="K61" s="92"/>
      <c r="L61" s="90">
        <v>24.3</v>
      </c>
      <c r="M61" s="16">
        <v>47.5</v>
      </c>
      <c r="N61" s="16">
        <v>49</v>
      </c>
      <c r="O61" s="16">
        <v>16.95</v>
      </c>
      <c r="P61" s="16">
        <v>3.05</v>
      </c>
      <c r="Q61" s="16">
        <v>9.1999999999999993</v>
      </c>
    </row>
    <row r="62" spans="1:17" x14ac:dyDescent="0.3">
      <c r="A62" s="133" t="s">
        <v>103</v>
      </c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</row>
    <row r="63" spans="1:17" x14ac:dyDescent="0.3">
      <c r="A63" s="135"/>
      <c r="B63" s="126"/>
      <c r="C63" s="126"/>
      <c r="D63" s="126"/>
      <c r="E63" s="126"/>
      <c r="G63" s="1"/>
    </row>
    <row r="64" spans="1:17" ht="18" customHeight="1" x14ac:dyDescent="0.3"/>
    <row r="66" spans="1:17" ht="18" customHeight="1" x14ac:dyDescent="0.35">
      <c r="A66" s="130" t="s">
        <v>104</v>
      </c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</row>
    <row r="68" spans="1:17" x14ac:dyDescent="0.3">
      <c r="A68" s="131" t="s">
        <v>105</v>
      </c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</row>
    <row r="69" spans="1:17" x14ac:dyDescent="0.3">
      <c r="A69" t="s">
        <v>106</v>
      </c>
    </row>
    <row r="71" spans="1:17" ht="15" customHeight="1" x14ac:dyDescent="0.3">
      <c r="A71" s="136" t="s">
        <v>107</v>
      </c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</row>
    <row r="72" spans="1:17" ht="28.5" customHeight="1" x14ac:dyDescent="0.3">
      <c r="A72" s="7" t="s">
        <v>29</v>
      </c>
      <c r="B72" s="7" t="s">
        <v>30</v>
      </c>
      <c r="C72" s="7" t="s">
        <v>108</v>
      </c>
      <c r="D72" s="7" t="s">
        <v>109</v>
      </c>
      <c r="E72" s="7" t="s">
        <v>110</v>
      </c>
      <c r="F72" s="7" t="s">
        <v>111</v>
      </c>
      <c r="G72" s="7" t="s">
        <v>112</v>
      </c>
    </row>
    <row r="73" spans="1:17" x14ac:dyDescent="0.3">
      <c r="A73" s="149" t="s">
        <v>113</v>
      </c>
      <c r="B73" s="150"/>
      <c r="C73" s="150"/>
      <c r="D73" s="150"/>
      <c r="E73" s="150"/>
      <c r="F73" s="150"/>
      <c r="G73" s="151"/>
    </row>
    <row r="74" spans="1:17" ht="24" customHeight="1" x14ac:dyDescent="0.3">
      <c r="A74" s="93" t="s">
        <v>8</v>
      </c>
      <c r="B74" s="93" t="s">
        <v>34</v>
      </c>
      <c r="C74" s="102">
        <v>66</v>
      </c>
      <c r="D74" s="103">
        <v>333</v>
      </c>
      <c r="E74" s="104">
        <f>C74*D74</f>
        <v>21978</v>
      </c>
      <c r="F74" s="104">
        <v>0</v>
      </c>
      <c r="G74" s="18" t="s">
        <v>114</v>
      </c>
    </row>
    <row r="75" spans="1:17" ht="24" customHeight="1" x14ac:dyDescent="0.3">
      <c r="A75" s="93" t="s">
        <v>10</v>
      </c>
      <c r="B75" s="93" t="s">
        <v>34</v>
      </c>
      <c r="C75" s="102">
        <v>66</v>
      </c>
      <c r="D75" s="103">
        <v>319</v>
      </c>
      <c r="E75" s="104">
        <f>C75*D75</f>
        <v>21054</v>
      </c>
      <c r="F75" s="104">
        <v>0</v>
      </c>
      <c r="G75" s="18" t="s">
        <v>114</v>
      </c>
    </row>
    <row r="76" spans="1:17" ht="28.8" customHeight="1" x14ac:dyDescent="0.3">
      <c r="A76" s="94" t="s">
        <v>115</v>
      </c>
      <c r="B76" s="105"/>
      <c r="C76" s="106">
        <f>SUM(C74:C75)</f>
        <v>132</v>
      </c>
      <c r="D76" s="105"/>
      <c r="E76" s="106">
        <f>SUM(E74:E75)</f>
        <v>43032</v>
      </c>
      <c r="F76" s="106">
        <f>SUM(F74:F75)</f>
        <v>0</v>
      </c>
      <c r="G76" s="105" t="s">
        <v>116</v>
      </c>
    </row>
    <row r="77" spans="1:17" x14ac:dyDescent="0.3">
      <c r="A77" s="57"/>
      <c r="B77" s="57"/>
      <c r="C77" s="57"/>
      <c r="D77" s="57"/>
      <c r="E77" s="57"/>
      <c r="F77" s="57"/>
    </row>
    <row r="78" spans="1:17" ht="14.4" customHeight="1" x14ac:dyDescent="0.3">
      <c r="A78" s="138" t="s">
        <v>117</v>
      </c>
      <c r="B78" s="139"/>
      <c r="C78" s="139"/>
      <c r="D78" s="139"/>
      <c r="E78" s="139"/>
      <c r="F78" s="139"/>
      <c r="G78" s="139"/>
    </row>
    <row r="79" spans="1:17" ht="24" customHeight="1" x14ac:dyDescent="0.3">
      <c r="A79" s="93" t="s">
        <v>12</v>
      </c>
      <c r="B79" s="93" t="s">
        <v>34</v>
      </c>
      <c r="C79" s="107">
        <f>L61</f>
        <v>24.3</v>
      </c>
      <c r="D79" s="103">
        <v>279</v>
      </c>
      <c r="E79" s="104">
        <f t="shared" ref="E79:E84" si="6">C79*D79</f>
        <v>6779.7</v>
      </c>
      <c r="F79" s="104">
        <v>0</v>
      </c>
      <c r="G79" s="18" t="s">
        <v>118</v>
      </c>
    </row>
    <row r="80" spans="1:17" ht="24" customHeight="1" x14ac:dyDescent="0.3">
      <c r="A80" s="93" t="s">
        <v>14</v>
      </c>
      <c r="B80" s="93" t="s">
        <v>34</v>
      </c>
      <c r="C80" s="107">
        <f>M61</f>
        <v>47.5</v>
      </c>
      <c r="D80" s="103">
        <v>253</v>
      </c>
      <c r="E80" s="104">
        <f t="shared" si="6"/>
        <v>12017.5</v>
      </c>
      <c r="F80" s="104">
        <v>0</v>
      </c>
      <c r="G80" s="18" t="s">
        <v>119</v>
      </c>
    </row>
    <row r="81" spans="1:17" ht="24" customHeight="1" x14ac:dyDescent="0.3">
      <c r="A81" s="93" t="s">
        <v>48</v>
      </c>
      <c r="B81" s="93" t="s">
        <v>49</v>
      </c>
      <c r="C81" s="107">
        <f>N61</f>
        <v>49</v>
      </c>
      <c r="D81" s="103">
        <v>550</v>
      </c>
      <c r="E81" s="104">
        <f t="shared" si="6"/>
        <v>26950</v>
      </c>
      <c r="F81" s="104">
        <f>E81</f>
        <v>26950</v>
      </c>
      <c r="G81" s="18" t="s">
        <v>120</v>
      </c>
    </row>
    <row r="82" spans="1:17" ht="24" customHeight="1" x14ac:dyDescent="0.3">
      <c r="A82" s="93" t="s">
        <v>51</v>
      </c>
      <c r="B82" s="93" t="s">
        <v>49</v>
      </c>
      <c r="C82" s="107">
        <f>O61</f>
        <v>16.95</v>
      </c>
      <c r="D82" s="103">
        <v>600</v>
      </c>
      <c r="E82" s="104">
        <f t="shared" si="6"/>
        <v>10170</v>
      </c>
      <c r="F82" s="104">
        <f>E82</f>
        <v>10170</v>
      </c>
      <c r="G82" s="18" t="s">
        <v>121</v>
      </c>
    </row>
    <row r="83" spans="1:17" ht="24" customHeight="1" x14ac:dyDescent="0.3">
      <c r="A83" s="93" t="s">
        <v>54</v>
      </c>
      <c r="B83" s="93" t="s">
        <v>49</v>
      </c>
      <c r="C83" s="107">
        <f>P61</f>
        <v>3.05</v>
      </c>
      <c r="D83" s="103">
        <v>450</v>
      </c>
      <c r="E83" s="104">
        <f t="shared" si="6"/>
        <v>1372.5</v>
      </c>
      <c r="F83" s="104">
        <f>E83</f>
        <v>1372.5</v>
      </c>
      <c r="G83" s="18" t="s">
        <v>122</v>
      </c>
    </row>
    <row r="84" spans="1:17" ht="24" customHeight="1" x14ac:dyDescent="0.3">
      <c r="A84" s="93" t="s">
        <v>58</v>
      </c>
      <c r="B84" s="93" t="s">
        <v>49</v>
      </c>
      <c r="C84" s="107">
        <f>Q61</f>
        <v>9.1999999999999993</v>
      </c>
      <c r="D84" s="103">
        <v>400</v>
      </c>
      <c r="E84" s="104">
        <f t="shared" si="6"/>
        <v>3679.9999999999995</v>
      </c>
      <c r="F84" s="104">
        <f>E84</f>
        <v>3679.9999999999995</v>
      </c>
      <c r="G84" s="18" t="s">
        <v>123</v>
      </c>
    </row>
    <row r="85" spans="1:17" x14ac:dyDescent="0.3">
      <c r="A85" s="16" t="s">
        <v>124</v>
      </c>
      <c r="B85" s="19"/>
      <c r="C85" s="21">
        <f>SUM(C79:C84)</f>
        <v>150</v>
      </c>
      <c r="D85" s="19"/>
      <c r="E85" s="20">
        <f>SUM(E79:E84)</f>
        <v>60969.7</v>
      </c>
      <c r="F85" s="20">
        <f>SUM(F79:F84)</f>
        <v>42172.5</v>
      </c>
      <c r="G85" s="19" t="s">
        <v>116</v>
      </c>
    </row>
    <row r="87" spans="1:17" ht="46.8" customHeight="1" x14ac:dyDescent="0.3">
      <c r="A87" s="108" t="s">
        <v>125</v>
      </c>
      <c r="B87" s="22"/>
      <c r="C87" s="23">
        <f>C76+C85</f>
        <v>282</v>
      </c>
      <c r="D87" s="22" t="s">
        <v>116</v>
      </c>
      <c r="E87" s="110">
        <f>E76+E85</f>
        <v>104001.7</v>
      </c>
      <c r="F87" s="24">
        <f>F85</f>
        <v>42172.5</v>
      </c>
      <c r="G87" s="25" t="s">
        <v>126</v>
      </c>
    </row>
    <row r="89" spans="1:17" ht="18" customHeight="1" x14ac:dyDescent="0.35">
      <c r="A89" s="130" t="s">
        <v>127</v>
      </c>
      <c r="B89" s="126"/>
      <c r="C89" s="126"/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</row>
    <row r="91" spans="1:17" x14ac:dyDescent="0.3">
      <c r="A91" s="131" t="s">
        <v>128</v>
      </c>
      <c r="B91" s="126"/>
      <c r="C91" s="126"/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26"/>
      <c r="O91" s="126"/>
      <c r="P91" s="126"/>
      <c r="Q91" s="126"/>
    </row>
    <row r="92" spans="1:17" x14ac:dyDescent="0.3">
      <c r="A92" s="128" t="s">
        <v>819</v>
      </c>
      <c r="B92" s="126"/>
      <c r="C92" s="126"/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126"/>
      <c r="O92" s="126"/>
      <c r="P92" s="126"/>
    </row>
    <row r="93" spans="1:17" x14ac:dyDescent="0.3">
      <c r="A93" s="128" t="s">
        <v>820</v>
      </c>
      <c r="B93" s="126"/>
      <c r="C93" s="126"/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26"/>
      <c r="O93" s="126"/>
      <c r="P93" s="126"/>
    </row>
    <row r="94" spans="1:17" x14ac:dyDescent="0.3">
      <c r="A94" s="128" t="s">
        <v>129</v>
      </c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6"/>
    </row>
    <row r="95" spans="1:17" x14ac:dyDescent="0.3">
      <c r="A95" s="128" t="s">
        <v>130</v>
      </c>
      <c r="B95" s="126"/>
      <c r="C95" s="126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6"/>
    </row>
    <row r="96" spans="1:17" x14ac:dyDescent="0.3">
      <c r="A96" s="128" t="s">
        <v>131</v>
      </c>
      <c r="B96" s="126"/>
      <c r="C96" s="126"/>
      <c r="D96" s="126"/>
      <c r="E96" s="126"/>
      <c r="F96" s="126"/>
      <c r="G96" s="126"/>
      <c r="H96" s="126"/>
      <c r="I96" s="126"/>
      <c r="J96" s="126"/>
      <c r="K96" s="126"/>
      <c r="L96" s="126"/>
      <c r="M96" s="126"/>
      <c r="N96" s="126"/>
      <c r="O96" s="126"/>
      <c r="P96" s="126"/>
    </row>
    <row r="98" spans="1:17" x14ac:dyDescent="0.3">
      <c r="A98" s="7" t="s">
        <v>132</v>
      </c>
      <c r="B98" s="7" t="s">
        <v>133</v>
      </c>
      <c r="C98" s="7" t="s">
        <v>134</v>
      </c>
      <c r="D98" s="7" t="s">
        <v>135</v>
      </c>
      <c r="E98" s="7" t="s">
        <v>136</v>
      </c>
    </row>
    <row r="99" spans="1:17" ht="24" customHeight="1" x14ac:dyDescent="0.3">
      <c r="A99" s="8" t="s">
        <v>137</v>
      </c>
      <c r="B99" s="11" t="s">
        <v>138</v>
      </c>
      <c r="C99" s="26" t="s">
        <v>139</v>
      </c>
      <c r="D99" s="26" t="s">
        <v>140</v>
      </c>
      <c r="E99" s="9">
        <v>735</v>
      </c>
    </row>
    <row r="100" spans="1:17" ht="24" customHeight="1" x14ac:dyDescent="0.3">
      <c r="A100" s="8" t="s">
        <v>141</v>
      </c>
      <c r="B100" s="11" t="s">
        <v>142</v>
      </c>
      <c r="C100" s="26" t="s">
        <v>143</v>
      </c>
      <c r="D100" s="26" t="s">
        <v>144</v>
      </c>
      <c r="E100" s="9">
        <v>27</v>
      </c>
    </row>
    <row r="101" spans="1:17" ht="36" customHeight="1" x14ac:dyDescent="0.3">
      <c r="A101" s="8" t="s">
        <v>145</v>
      </c>
      <c r="B101" s="11" t="s">
        <v>146</v>
      </c>
      <c r="C101" s="26" t="s">
        <v>143</v>
      </c>
      <c r="D101" s="26" t="s">
        <v>147</v>
      </c>
      <c r="E101" s="9">
        <v>88</v>
      </c>
    </row>
    <row r="102" spans="1:17" ht="24" customHeight="1" x14ac:dyDescent="0.3">
      <c r="A102" s="8" t="s">
        <v>148</v>
      </c>
      <c r="B102" s="11" t="s">
        <v>149</v>
      </c>
      <c r="C102" s="26" t="s">
        <v>143</v>
      </c>
      <c r="D102" s="26" t="s">
        <v>150</v>
      </c>
      <c r="E102" s="9">
        <v>13</v>
      </c>
    </row>
    <row r="103" spans="1:17" ht="24" customHeight="1" x14ac:dyDescent="0.3">
      <c r="A103" s="8" t="s">
        <v>151</v>
      </c>
      <c r="B103" s="11" t="s">
        <v>152</v>
      </c>
      <c r="C103" s="26" t="s">
        <v>153</v>
      </c>
      <c r="D103" s="26" t="s">
        <v>154</v>
      </c>
      <c r="E103" s="9">
        <v>0</v>
      </c>
    </row>
    <row r="104" spans="1:17" ht="24" customHeight="1" x14ac:dyDescent="0.3">
      <c r="A104" s="8" t="s">
        <v>155</v>
      </c>
      <c r="B104" s="11" t="s">
        <v>156</v>
      </c>
      <c r="C104" s="26" t="s">
        <v>157</v>
      </c>
      <c r="D104" s="26" t="s">
        <v>158</v>
      </c>
      <c r="E104" s="9">
        <v>0</v>
      </c>
    </row>
    <row r="105" spans="1:17" x14ac:dyDescent="0.3">
      <c r="A105" s="16" t="s">
        <v>159</v>
      </c>
      <c r="B105" s="19"/>
      <c r="C105" s="19"/>
      <c r="D105" s="19"/>
      <c r="E105" s="20">
        <f>SUM(E99:E104)</f>
        <v>863</v>
      </c>
    </row>
    <row r="107" spans="1:17" ht="18" customHeight="1" x14ac:dyDescent="0.35">
      <c r="A107" s="130" t="s">
        <v>160</v>
      </c>
      <c r="B107" s="126"/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26"/>
      <c r="O107" s="126"/>
      <c r="P107" s="126"/>
      <c r="Q107" s="126"/>
    </row>
    <row r="109" spans="1:17" x14ac:dyDescent="0.3">
      <c r="A109" s="131" t="s">
        <v>105</v>
      </c>
      <c r="B109" s="126"/>
      <c r="C109" s="126"/>
      <c r="D109" s="126"/>
      <c r="E109" s="126"/>
      <c r="F109" s="126"/>
      <c r="G109" s="126"/>
      <c r="H109" s="126"/>
      <c r="I109" s="126"/>
      <c r="J109" s="126"/>
      <c r="K109" s="126"/>
      <c r="L109" s="126"/>
      <c r="M109" s="126"/>
      <c r="N109" s="126"/>
      <c r="O109" s="126"/>
      <c r="P109" s="126"/>
      <c r="Q109" s="126"/>
    </row>
    <row r="110" spans="1:17" x14ac:dyDescent="0.3">
      <c r="A110" s="132" t="s">
        <v>161</v>
      </c>
      <c r="B110" s="126"/>
      <c r="C110" s="126"/>
      <c r="D110" s="147" t="s">
        <v>162</v>
      </c>
      <c r="E110" s="126"/>
      <c r="F110" s="126"/>
      <c r="G110" s="126"/>
      <c r="H110" s="126"/>
      <c r="I110" s="126"/>
      <c r="J110" s="126"/>
      <c r="K110" s="126"/>
      <c r="L110" s="126"/>
      <c r="M110" s="126"/>
      <c r="N110" s="126"/>
      <c r="O110" s="126"/>
      <c r="P110" s="126"/>
    </row>
    <row r="111" spans="1:17" x14ac:dyDescent="0.3">
      <c r="A111" s="137" t="s">
        <v>163</v>
      </c>
      <c r="B111" s="126"/>
      <c r="C111" s="126"/>
      <c r="D111" s="146" t="s">
        <v>164</v>
      </c>
      <c r="E111" s="126"/>
      <c r="F111" s="126"/>
      <c r="G111" s="126"/>
      <c r="H111" s="126"/>
      <c r="I111" s="126"/>
      <c r="J111" s="126"/>
      <c r="K111" s="126"/>
      <c r="L111" s="126"/>
      <c r="M111" s="126"/>
      <c r="N111" s="126"/>
      <c r="O111" s="126"/>
      <c r="P111" s="126"/>
      <c r="Q111" s="126"/>
    </row>
    <row r="112" spans="1:17" x14ac:dyDescent="0.3">
      <c r="A112" s="132" t="s">
        <v>165</v>
      </c>
      <c r="B112" s="126"/>
      <c r="C112" s="126"/>
      <c r="D112" s="128" t="s">
        <v>166</v>
      </c>
      <c r="E112" s="126"/>
      <c r="F112" s="126"/>
      <c r="G112" s="126"/>
      <c r="H112" s="126"/>
      <c r="I112" s="126"/>
      <c r="J112" s="126"/>
      <c r="K112" s="126"/>
      <c r="L112" s="126"/>
      <c r="M112" s="126"/>
      <c r="N112" s="126"/>
      <c r="O112" s="126"/>
      <c r="P112" s="126"/>
    </row>
    <row r="114" spans="1:17" x14ac:dyDescent="0.3">
      <c r="A114" s="7" t="s">
        <v>132</v>
      </c>
      <c r="B114" s="7" t="s">
        <v>167</v>
      </c>
      <c r="C114" s="7" t="s">
        <v>168</v>
      </c>
      <c r="D114" s="7" t="s">
        <v>169</v>
      </c>
    </row>
    <row r="115" spans="1:17" ht="28.8" customHeight="1" x14ac:dyDescent="0.3">
      <c r="A115" s="93" t="s">
        <v>170</v>
      </c>
      <c r="B115" s="27">
        <v>2.48</v>
      </c>
      <c r="C115" s="28">
        <f t="shared" ref="C115:C120" si="7">B115*12</f>
        <v>29.759999999999998</v>
      </c>
      <c r="D115" s="8" t="s">
        <v>171</v>
      </c>
    </row>
    <row r="116" spans="1:17" ht="28.8" customHeight="1" x14ac:dyDescent="0.3">
      <c r="A116" s="93" t="s">
        <v>172</v>
      </c>
      <c r="B116" s="27">
        <v>14.6</v>
      </c>
      <c r="C116" s="28">
        <f t="shared" si="7"/>
        <v>175.2</v>
      </c>
      <c r="D116" s="8" t="s">
        <v>171</v>
      </c>
    </row>
    <row r="117" spans="1:17" ht="28.8" customHeight="1" x14ac:dyDescent="0.3">
      <c r="A117" s="93" t="s">
        <v>173</v>
      </c>
      <c r="B117" s="27">
        <v>4.2699999999999996</v>
      </c>
      <c r="C117" s="28">
        <f t="shared" si="7"/>
        <v>51.239999999999995</v>
      </c>
      <c r="D117" s="8" t="s">
        <v>171</v>
      </c>
    </row>
    <row r="118" spans="1:17" x14ac:dyDescent="0.3">
      <c r="A118" s="93" t="s">
        <v>155</v>
      </c>
      <c r="B118" s="27">
        <v>0.03</v>
      </c>
      <c r="C118" s="28">
        <f t="shared" si="7"/>
        <v>0.36</v>
      </c>
      <c r="D118" s="8" t="s">
        <v>171</v>
      </c>
    </row>
    <row r="119" spans="1:17" x14ac:dyDescent="0.3">
      <c r="A119" s="93" t="s">
        <v>151</v>
      </c>
      <c r="B119" s="27">
        <v>0</v>
      </c>
      <c r="C119" s="28">
        <f t="shared" si="7"/>
        <v>0</v>
      </c>
      <c r="D119" s="8" t="s">
        <v>174</v>
      </c>
    </row>
    <row r="120" spans="1:17" x14ac:dyDescent="0.3">
      <c r="A120" s="93" t="s">
        <v>175</v>
      </c>
      <c r="B120" s="27">
        <v>0</v>
      </c>
      <c r="C120" s="28">
        <f t="shared" si="7"/>
        <v>0</v>
      </c>
      <c r="D120" s="8" t="s">
        <v>176</v>
      </c>
    </row>
    <row r="121" spans="1:17" ht="57.6" customHeight="1" x14ac:dyDescent="0.3">
      <c r="A121" s="94" t="s">
        <v>177</v>
      </c>
      <c r="B121" s="29">
        <f>SUM(B115:B120)</f>
        <v>21.38</v>
      </c>
      <c r="C121" s="29">
        <f>SUM(C115:C120)</f>
        <v>256.56</v>
      </c>
      <c r="D121" s="19"/>
    </row>
    <row r="122" spans="1:17" ht="28.8" customHeight="1" x14ac:dyDescent="0.3">
      <c r="A122" s="93" t="s">
        <v>178</v>
      </c>
      <c r="B122" s="27">
        <v>1.03</v>
      </c>
      <c r="C122" s="28">
        <f>B122*12</f>
        <v>12.36</v>
      </c>
      <c r="D122" s="8" t="s">
        <v>179</v>
      </c>
    </row>
    <row r="123" spans="1:17" ht="43.2" customHeight="1" x14ac:dyDescent="0.3">
      <c r="A123" s="95" t="s">
        <v>180</v>
      </c>
      <c r="B123" s="30">
        <f>B121+B122</f>
        <v>22.41</v>
      </c>
      <c r="C123" s="30">
        <f>B123*12</f>
        <v>268.92</v>
      </c>
      <c r="D123" s="22"/>
    </row>
    <row r="125" spans="1:17" ht="18" customHeight="1" x14ac:dyDescent="0.35">
      <c r="A125" s="130" t="s">
        <v>181</v>
      </c>
      <c r="B125" s="126"/>
      <c r="C125" s="126"/>
      <c r="D125" s="126"/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  <c r="O125" s="126"/>
      <c r="P125" s="126"/>
      <c r="Q125" s="126"/>
    </row>
    <row r="127" spans="1:17" x14ac:dyDescent="0.3">
      <c r="A127" s="140" t="s">
        <v>182</v>
      </c>
      <c r="B127" s="126"/>
      <c r="C127" s="126"/>
      <c r="D127" s="126"/>
      <c r="E127" s="126"/>
      <c r="F127" s="126"/>
      <c r="G127" s="126"/>
      <c r="H127" s="126"/>
      <c r="I127" s="126"/>
      <c r="J127" s="126"/>
      <c r="K127" s="126"/>
      <c r="L127" s="126"/>
      <c r="M127" s="126"/>
      <c r="N127" s="126"/>
      <c r="O127" s="126"/>
      <c r="P127" s="126"/>
      <c r="Q127" s="126"/>
    </row>
    <row r="129" spans="1:17" ht="43.2" customHeight="1" x14ac:dyDescent="0.3">
      <c r="A129" s="7" t="s">
        <v>29</v>
      </c>
      <c r="B129" s="7" t="s">
        <v>30</v>
      </c>
      <c r="C129" s="7" t="s">
        <v>183</v>
      </c>
      <c r="D129" s="7" t="s">
        <v>184</v>
      </c>
      <c r="E129" s="7" t="s">
        <v>109</v>
      </c>
      <c r="F129" s="7" t="s">
        <v>185</v>
      </c>
      <c r="G129" s="7" t="s">
        <v>186</v>
      </c>
      <c r="H129" s="7" t="s">
        <v>187</v>
      </c>
    </row>
    <row r="130" spans="1:17" ht="36" customHeight="1" x14ac:dyDescent="0.3">
      <c r="A130" s="8" t="s">
        <v>12</v>
      </c>
      <c r="B130" s="8" t="s">
        <v>34</v>
      </c>
      <c r="C130" s="8" t="s">
        <v>188</v>
      </c>
      <c r="D130" s="10">
        <v>33</v>
      </c>
      <c r="E130" s="9">
        <v>279</v>
      </c>
      <c r="F130" s="17">
        <f>D130*E130</f>
        <v>9207</v>
      </c>
      <c r="G130" s="17">
        <v>0</v>
      </c>
      <c r="H130" s="11" t="s">
        <v>189</v>
      </c>
    </row>
    <row r="131" spans="1:17" ht="48" customHeight="1" x14ac:dyDescent="0.3">
      <c r="A131" s="8" t="s">
        <v>14</v>
      </c>
      <c r="B131" s="8" t="s">
        <v>34</v>
      </c>
      <c r="C131" s="8" t="s">
        <v>56</v>
      </c>
      <c r="D131" s="10">
        <v>44</v>
      </c>
      <c r="E131" s="9">
        <v>253</v>
      </c>
      <c r="F131" s="17">
        <f>D131*E131</f>
        <v>11132</v>
      </c>
      <c r="G131" s="17">
        <v>0</v>
      </c>
      <c r="H131" s="11" t="s">
        <v>190</v>
      </c>
    </row>
    <row r="132" spans="1:17" ht="36" customHeight="1" x14ac:dyDescent="0.3">
      <c r="A132" s="8" t="s">
        <v>8</v>
      </c>
      <c r="B132" s="8" t="s">
        <v>34</v>
      </c>
      <c r="C132" s="8" t="s">
        <v>191</v>
      </c>
      <c r="D132" s="10">
        <v>11</v>
      </c>
      <c r="E132" s="9">
        <v>333</v>
      </c>
      <c r="F132" s="17">
        <f>D132*E132</f>
        <v>3663</v>
      </c>
      <c r="G132" s="17">
        <v>0</v>
      </c>
      <c r="H132" s="11" t="s">
        <v>192</v>
      </c>
    </row>
    <row r="133" spans="1:17" ht="36" customHeight="1" x14ac:dyDescent="0.3">
      <c r="A133" s="8" t="s">
        <v>193</v>
      </c>
      <c r="B133" s="8" t="s">
        <v>194</v>
      </c>
      <c r="C133" s="8" t="s">
        <v>116</v>
      </c>
      <c r="D133" s="10">
        <v>3</v>
      </c>
      <c r="E133" s="9">
        <v>600</v>
      </c>
      <c r="F133" s="17">
        <f>D133*E133</f>
        <v>1800</v>
      </c>
      <c r="G133" s="17">
        <f>F133</f>
        <v>1800</v>
      </c>
      <c r="H133" s="11" t="s">
        <v>195</v>
      </c>
    </row>
    <row r="134" spans="1:17" ht="48" customHeight="1" x14ac:dyDescent="0.3">
      <c r="A134" s="8" t="s">
        <v>58</v>
      </c>
      <c r="B134" s="8" t="s">
        <v>194</v>
      </c>
      <c r="C134" s="8" t="s">
        <v>116</v>
      </c>
      <c r="D134" s="10">
        <v>4</v>
      </c>
      <c r="E134" s="9">
        <v>400</v>
      </c>
      <c r="F134" s="17">
        <f>D134*E134</f>
        <v>1600</v>
      </c>
      <c r="G134" s="17">
        <f>F134</f>
        <v>1600</v>
      </c>
      <c r="H134" s="11" t="s">
        <v>196</v>
      </c>
    </row>
    <row r="135" spans="1:17" x14ac:dyDescent="0.3">
      <c r="A135" s="16" t="s">
        <v>197</v>
      </c>
      <c r="B135" s="19"/>
      <c r="C135" s="19"/>
      <c r="D135" s="20">
        <f>SUM(D130:D134)</f>
        <v>95</v>
      </c>
      <c r="E135" s="19"/>
      <c r="F135" s="113">
        <f>SUM(F130:F134)</f>
        <v>27402</v>
      </c>
      <c r="G135" s="20">
        <f>SUM(G130:G134)</f>
        <v>3400</v>
      </c>
      <c r="H135" s="19"/>
    </row>
    <row r="136" spans="1:17" x14ac:dyDescent="0.3">
      <c r="G136" s="111">
        <f>G135/F87</f>
        <v>8.0621257928745041E-2</v>
      </c>
      <c r="H136" s="112" t="s">
        <v>198</v>
      </c>
    </row>
    <row r="137" spans="1:17" x14ac:dyDescent="0.3">
      <c r="A137" s="143" t="s">
        <v>199</v>
      </c>
      <c r="B137" s="126"/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</row>
    <row r="138" spans="1:17" x14ac:dyDescent="0.3">
      <c r="A138" s="143" t="s">
        <v>200</v>
      </c>
      <c r="B138" s="126"/>
      <c r="C138" s="126"/>
      <c r="D138" s="126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</row>
    <row r="140" spans="1:17" ht="18" customHeight="1" x14ac:dyDescent="0.35">
      <c r="A140" s="130" t="s">
        <v>201</v>
      </c>
      <c r="B140" s="126"/>
      <c r="C140" s="126"/>
      <c r="D140" s="126"/>
      <c r="E140" s="126"/>
      <c r="F140" s="126"/>
      <c r="G140" s="126"/>
      <c r="H140" s="126"/>
      <c r="I140" s="126"/>
      <c r="J140" s="126"/>
      <c r="K140" s="126"/>
      <c r="L140" s="126"/>
      <c r="M140" s="126"/>
      <c r="N140" s="126"/>
      <c r="O140" s="126"/>
      <c r="P140" s="126"/>
      <c r="Q140" s="126"/>
    </row>
    <row r="142" spans="1:17" ht="15" customHeight="1" x14ac:dyDescent="0.3">
      <c r="A142" s="136" t="s">
        <v>202</v>
      </c>
      <c r="B142" s="126"/>
      <c r="C142" s="126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  <c r="O142" s="126"/>
      <c r="P142" s="126"/>
      <c r="Q142" s="126"/>
    </row>
    <row r="143" spans="1:17" x14ac:dyDescent="0.3">
      <c r="A143" s="31" t="s">
        <v>203</v>
      </c>
      <c r="B143" s="31" t="s">
        <v>204</v>
      </c>
      <c r="C143" s="31" t="s">
        <v>4</v>
      </c>
    </row>
    <row r="144" spans="1:17" ht="24" customHeight="1" x14ac:dyDescent="0.3">
      <c r="A144" s="32" t="s">
        <v>205</v>
      </c>
      <c r="B144" s="33">
        <v>60</v>
      </c>
      <c r="C144" s="11" t="s">
        <v>206</v>
      </c>
    </row>
    <row r="145" spans="1:17" ht="24" customHeight="1" x14ac:dyDescent="0.3">
      <c r="A145" s="32" t="s">
        <v>207</v>
      </c>
      <c r="B145" s="34">
        <v>0.25</v>
      </c>
      <c r="C145" s="11" t="s">
        <v>208</v>
      </c>
    </row>
    <row r="146" spans="1:17" ht="36" customHeight="1" x14ac:dyDescent="0.3">
      <c r="A146" s="32" t="s">
        <v>209</v>
      </c>
      <c r="B146" s="34">
        <v>0.12</v>
      </c>
      <c r="C146" s="11" t="s">
        <v>210</v>
      </c>
    </row>
    <row r="147" spans="1:17" ht="24" customHeight="1" x14ac:dyDescent="0.3">
      <c r="A147" s="109" t="s">
        <v>211</v>
      </c>
      <c r="B147" s="33">
        <v>2.5</v>
      </c>
      <c r="C147" s="11" t="s">
        <v>212</v>
      </c>
    </row>
    <row r="149" spans="1:17" ht="14.25" customHeight="1" x14ac:dyDescent="0.3">
      <c r="A149" s="144" t="s">
        <v>213</v>
      </c>
      <c r="B149" s="126"/>
      <c r="C149" s="126"/>
      <c r="D149" s="126"/>
      <c r="E149" s="126"/>
      <c r="F149" s="126"/>
      <c r="G149" s="126"/>
      <c r="H149" s="126"/>
      <c r="I149" s="126"/>
      <c r="J149" s="126"/>
      <c r="K149" s="126"/>
      <c r="L149" s="126"/>
      <c r="M149" s="126"/>
      <c r="N149" s="126"/>
      <c r="O149" s="126"/>
      <c r="P149" s="126"/>
      <c r="Q149" s="126"/>
    </row>
    <row r="150" spans="1:17" x14ac:dyDescent="0.3">
      <c r="A150" s="7" t="s">
        <v>214</v>
      </c>
      <c r="B150" s="7" t="s">
        <v>215</v>
      </c>
      <c r="C150" s="7" t="s">
        <v>216</v>
      </c>
      <c r="D150" s="7" t="s">
        <v>217</v>
      </c>
      <c r="E150" s="7" t="s">
        <v>218</v>
      </c>
      <c r="F150" s="7" t="s">
        <v>219</v>
      </c>
    </row>
    <row r="151" spans="1:17" x14ac:dyDescent="0.3">
      <c r="A151" s="8" t="s">
        <v>220</v>
      </c>
      <c r="B151" s="9">
        <v>5000</v>
      </c>
      <c r="C151" s="17">
        <f>B151*$B$146</f>
        <v>600</v>
      </c>
      <c r="D151" s="17">
        <f>C151*$B$147</f>
        <v>1500</v>
      </c>
      <c r="E151" s="35">
        <f>D151*$B$144</f>
        <v>90000</v>
      </c>
      <c r="F151" s="35">
        <f>E151*$B$145</f>
        <v>22500</v>
      </c>
    </row>
    <row r="152" spans="1:17" x14ac:dyDescent="0.3">
      <c r="A152" s="8" t="s">
        <v>221</v>
      </c>
      <c r="B152" s="9">
        <v>15000</v>
      </c>
      <c r="C152" s="17">
        <f>B152*$B$146</f>
        <v>1800</v>
      </c>
      <c r="D152" s="17">
        <f>C152*$B$147</f>
        <v>4500</v>
      </c>
      <c r="E152" s="35">
        <f>D152*$B$144</f>
        <v>270000</v>
      </c>
      <c r="F152" s="35">
        <f>E152*$B$145</f>
        <v>67500</v>
      </c>
    </row>
    <row r="153" spans="1:17" x14ac:dyDescent="0.3">
      <c r="A153" s="8" t="s">
        <v>222</v>
      </c>
      <c r="B153" s="9">
        <v>40000</v>
      </c>
      <c r="C153" s="17">
        <f>B153*$B$146</f>
        <v>4800</v>
      </c>
      <c r="D153" s="17">
        <f>C153*$B$147</f>
        <v>12000</v>
      </c>
      <c r="E153" s="35">
        <f>D153*$B$144</f>
        <v>720000</v>
      </c>
      <c r="F153" s="35">
        <f>E153*$B$145</f>
        <v>180000</v>
      </c>
    </row>
    <row r="154" spans="1:17" x14ac:dyDescent="0.3">
      <c r="O154" s="36" t="s">
        <v>223</v>
      </c>
    </row>
    <row r="155" spans="1:17" ht="15" customHeight="1" x14ac:dyDescent="0.3">
      <c r="A155" s="136" t="s">
        <v>224</v>
      </c>
      <c r="B155" s="126"/>
      <c r="C155" s="126"/>
      <c r="D155" s="126"/>
      <c r="E155" s="126"/>
      <c r="F155" s="126"/>
      <c r="G155" s="126"/>
      <c r="H155" s="126"/>
      <c r="I155" s="126"/>
      <c r="J155" s="126"/>
      <c r="K155" s="126"/>
      <c r="L155" s="126"/>
      <c r="M155" s="126"/>
      <c r="N155" s="126"/>
      <c r="O155" t="s">
        <v>225</v>
      </c>
    </row>
    <row r="156" spans="1:17" ht="28.5" customHeight="1" x14ac:dyDescent="0.3">
      <c r="A156" s="7" t="s">
        <v>214</v>
      </c>
      <c r="B156" s="7" t="s">
        <v>226</v>
      </c>
      <c r="C156" s="7" t="s">
        <v>227</v>
      </c>
      <c r="D156" s="7" t="s">
        <v>228</v>
      </c>
      <c r="E156" s="7" t="s">
        <v>229</v>
      </c>
      <c r="F156" s="7" t="s">
        <v>230</v>
      </c>
      <c r="O156" t="s">
        <v>231</v>
      </c>
      <c r="P156" s="96">
        <f>E165</f>
        <v>-24192.059999999998</v>
      </c>
      <c r="Q156" t="s">
        <v>232</v>
      </c>
    </row>
    <row r="157" spans="1:17" x14ac:dyDescent="0.3">
      <c r="A157" s="8" t="s">
        <v>233</v>
      </c>
      <c r="B157" s="37">
        <f>F87</f>
        <v>42172.5</v>
      </c>
      <c r="C157" s="37">
        <f>E105</f>
        <v>863</v>
      </c>
      <c r="D157" s="38">
        <v>0</v>
      </c>
      <c r="E157" s="39">
        <f>SUM(B157:D157)</f>
        <v>43035.5</v>
      </c>
      <c r="F157" s="40">
        <f>SUM($E$157:E157)</f>
        <v>43035.5</v>
      </c>
      <c r="O157" s="97" t="s">
        <v>234</v>
      </c>
      <c r="P157" s="99">
        <f>E166</f>
        <v>39651.380000000005</v>
      </c>
      <c r="Q157" s="97" t="s">
        <v>235</v>
      </c>
    </row>
    <row r="158" spans="1:17" x14ac:dyDescent="0.3">
      <c r="A158" s="8" t="s">
        <v>220</v>
      </c>
      <c r="B158" s="38">
        <v>0</v>
      </c>
      <c r="C158" s="37">
        <f>C121</f>
        <v>256.56</v>
      </c>
      <c r="D158" s="37">
        <f>$G$135</f>
        <v>3400</v>
      </c>
      <c r="E158" s="39">
        <f t="shared" ref="E158:E160" si="8">SUM(B158:D158)</f>
        <v>3656.56</v>
      </c>
      <c r="F158" s="40">
        <f>SUM($E$157:E158)</f>
        <v>46692.06</v>
      </c>
      <c r="O158" s="97" t="s">
        <v>236</v>
      </c>
      <c r="P158" s="99">
        <f>E167</f>
        <v>215982.46000000002</v>
      </c>
      <c r="Q158" s="97" t="s">
        <v>235</v>
      </c>
    </row>
    <row r="159" spans="1:17" x14ac:dyDescent="0.3">
      <c r="A159" s="8" t="s">
        <v>221</v>
      </c>
      <c r="B159" s="38">
        <v>0</v>
      </c>
      <c r="C159" s="37">
        <f>C121</f>
        <v>256.56</v>
      </c>
      <c r="D159" s="37">
        <f>$G$135</f>
        <v>3400</v>
      </c>
      <c r="E159" s="39">
        <f t="shared" si="8"/>
        <v>3656.56</v>
      </c>
      <c r="F159" s="40">
        <f>SUM($E$157:E159)</f>
        <v>50348.619999999995</v>
      </c>
    </row>
    <row r="160" spans="1:17" x14ac:dyDescent="0.3">
      <c r="A160" s="8" t="s">
        <v>222</v>
      </c>
      <c r="B160" s="38">
        <v>0</v>
      </c>
      <c r="C160" s="37">
        <f>C123</f>
        <v>268.92</v>
      </c>
      <c r="D160" s="37">
        <f>$G$135</f>
        <v>3400</v>
      </c>
      <c r="E160" s="39">
        <f t="shared" si="8"/>
        <v>3668.92</v>
      </c>
      <c r="F160" s="40">
        <f>SUM($E$157:E160)</f>
        <v>54017.539999999994</v>
      </c>
      <c r="O160" t="s">
        <v>237</v>
      </c>
    </row>
    <row r="161" spans="1:17" x14ac:dyDescent="0.3">
      <c r="O161" t="s">
        <v>238</v>
      </c>
    </row>
    <row r="162" spans="1:17" ht="15" customHeight="1" x14ac:dyDescent="0.3">
      <c r="A162" s="136" t="s">
        <v>239</v>
      </c>
      <c r="B162" s="126"/>
      <c r="C162" s="126"/>
      <c r="D162" s="126"/>
      <c r="E162" s="126"/>
      <c r="F162" s="126"/>
      <c r="G162" s="126"/>
      <c r="H162" s="126"/>
      <c r="I162" s="126"/>
      <c r="J162" s="126"/>
      <c r="K162" s="126"/>
      <c r="L162" s="126"/>
      <c r="M162" s="126"/>
      <c r="N162" s="126"/>
      <c r="O162" s="97" t="s">
        <v>240</v>
      </c>
      <c r="P162" s="98">
        <f>F166</f>
        <v>0.78753657994995707</v>
      </c>
    </row>
    <row r="163" spans="1:17" x14ac:dyDescent="0.3">
      <c r="A163" s="7" t="s">
        <v>214</v>
      </c>
      <c r="B163" s="7" t="s">
        <v>241</v>
      </c>
      <c r="C163" s="7" t="s">
        <v>242</v>
      </c>
      <c r="D163" s="7" t="s">
        <v>230</v>
      </c>
      <c r="E163" s="7" t="s">
        <v>243</v>
      </c>
      <c r="F163" s="7" t="s">
        <v>244</v>
      </c>
      <c r="G163" s="7" t="s">
        <v>245</v>
      </c>
      <c r="O163" t="s">
        <v>246</v>
      </c>
    </row>
    <row r="164" spans="1:17" x14ac:dyDescent="0.3">
      <c r="A164" t="s">
        <v>247</v>
      </c>
      <c r="B164" s="41">
        <v>0</v>
      </c>
      <c r="C164" s="40">
        <f>SUM($B$164:B164)</f>
        <v>0</v>
      </c>
      <c r="D164" s="41">
        <f>F157</f>
        <v>43035.5</v>
      </c>
      <c r="E164" s="42">
        <f>C164-D164</f>
        <v>-43035.5</v>
      </c>
      <c r="F164" s="43">
        <f>E164/D164</f>
        <v>-1</v>
      </c>
      <c r="G164" s="44" t="s">
        <v>248</v>
      </c>
    </row>
    <row r="165" spans="1:17" x14ac:dyDescent="0.3">
      <c r="A165" s="8" t="s">
        <v>220</v>
      </c>
      <c r="B165" s="41">
        <f>F151</f>
        <v>22500</v>
      </c>
      <c r="C165" s="40">
        <f>SUM($B$164:B165)</f>
        <v>22500</v>
      </c>
      <c r="D165" s="41">
        <f>F158</f>
        <v>46692.06</v>
      </c>
      <c r="E165" s="42">
        <f>C165-D165</f>
        <v>-24192.059999999998</v>
      </c>
      <c r="F165" s="43">
        <f>E165/D165</f>
        <v>-0.51811935476824111</v>
      </c>
      <c r="G165" s="44" t="s">
        <v>248</v>
      </c>
    </row>
    <row r="166" spans="1:17" x14ac:dyDescent="0.3">
      <c r="A166" s="8" t="s">
        <v>221</v>
      </c>
      <c r="B166" s="41">
        <f>F152</f>
        <v>67500</v>
      </c>
      <c r="C166" s="40">
        <f>SUM($B$164:B166)</f>
        <v>90000</v>
      </c>
      <c r="D166" s="41">
        <f>F159</f>
        <v>50348.619999999995</v>
      </c>
      <c r="E166" s="42">
        <f>C166-D166</f>
        <v>39651.380000000005</v>
      </c>
      <c r="F166" s="43">
        <f>E166/D166</f>
        <v>0.78753657994995707</v>
      </c>
      <c r="G166" s="44" t="s">
        <v>249</v>
      </c>
    </row>
    <row r="167" spans="1:17" x14ac:dyDescent="0.3">
      <c r="A167" s="8" t="s">
        <v>222</v>
      </c>
      <c r="B167" s="41">
        <f>F153</f>
        <v>180000</v>
      </c>
      <c r="C167" s="40">
        <f>SUM($B$164:B167)</f>
        <v>270000</v>
      </c>
      <c r="D167" s="41">
        <f>F160</f>
        <v>54017.539999999994</v>
      </c>
      <c r="E167" s="42">
        <f>C167-D167</f>
        <v>215982.46000000002</v>
      </c>
      <c r="F167" s="43">
        <f>E167/D167</f>
        <v>3.9983764532779547</v>
      </c>
      <c r="G167" s="44" t="s">
        <v>249</v>
      </c>
    </row>
    <row r="169" spans="1:17" ht="15" customHeight="1" x14ac:dyDescent="0.3">
      <c r="A169" s="148" t="s">
        <v>250</v>
      </c>
      <c r="B169" s="126"/>
      <c r="C169" s="126"/>
      <c r="D169" s="126"/>
      <c r="E169" s="126"/>
      <c r="F169" s="126"/>
      <c r="G169" s="126"/>
      <c r="H169" s="126"/>
      <c r="I169" s="126"/>
      <c r="J169" s="126"/>
      <c r="K169" s="126"/>
      <c r="L169" s="126"/>
      <c r="M169" s="126"/>
      <c r="N169" s="126"/>
      <c r="O169" s="126"/>
      <c r="P169" s="126"/>
      <c r="Q169" s="126"/>
    </row>
    <row r="170" spans="1:17" x14ac:dyDescent="0.3">
      <c r="A170" s="140" t="s">
        <v>251</v>
      </c>
      <c r="B170" s="126"/>
      <c r="C170" s="126"/>
      <c r="D170" s="126"/>
      <c r="E170" s="126"/>
      <c r="F170" s="126"/>
      <c r="G170" s="126"/>
      <c r="H170" s="126"/>
      <c r="I170" s="126"/>
      <c r="J170" s="126"/>
      <c r="K170" s="126"/>
      <c r="L170" s="126"/>
      <c r="M170" s="126"/>
      <c r="N170" s="126"/>
      <c r="O170" s="126"/>
      <c r="P170" s="126"/>
      <c r="Q170" s="126"/>
    </row>
    <row r="171" spans="1:17" x14ac:dyDescent="0.3">
      <c r="A171" s="127" t="s">
        <v>252</v>
      </c>
      <c r="B171" s="126"/>
      <c r="C171" s="126"/>
      <c r="D171" s="126"/>
      <c r="E171" s="126"/>
      <c r="F171" s="126"/>
      <c r="G171" s="126"/>
      <c r="H171" s="126"/>
      <c r="I171" s="126"/>
      <c r="J171" s="126"/>
      <c r="K171" s="126"/>
      <c r="L171" s="126"/>
      <c r="M171" s="126"/>
      <c r="N171" s="126"/>
      <c r="O171" s="126"/>
      <c r="P171" s="126"/>
    </row>
    <row r="172" spans="1:17" x14ac:dyDescent="0.3">
      <c r="A172" s="127" t="s">
        <v>253</v>
      </c>
      <c r="B172" s="126"/>
      <c r="C172" s="126"/>
      <c r="D172" s="126"/>
      <c r="E172" s="126"/>
      <c r="F172" s="126"/>
      <c r="G172" s="126"/>
      <c r="H172" s="126"/>
      <c r="I172" s="126"/>
      <c r="J172" s="126"/>
      <c r="K172" s="126"/>
      <c r="L172" s="126"/>
      <c r="M172" s="126"/>
      <c r="N172" s="126"/>
      <c r="O172" s="126"/>
      <c r="P172" s="126"/>
    </row>
    <row r="173" spans="1:17" x14ac:dyDescent="0.3">
      <c r="A173" s="127" t="s">
        <v>254</v>
      </c>
      <c r="B173" s="126"/>
      <c r="C173" s="126"/>
      <c r="D173" s="126"/>
      <c r="E173" s="126"/>
      <c r="F173" s="126"/>
      <c r="G173" s="126"/>
      <c r="H173" s="126"/>
      <c r="I173" s="126"/>
      <c r="J173" s="126"/>
      <c r="K173" s="126"/>
      <c r="L173" s="126"/>
      <c r="M173" s="126"/>
      <c r="N173" s="126"/>
      <c r="O173" s="126"/>
      <c r="P173" s="126"/>
    </row>
    <row r="174" spans="1:17" x14ac:dyDescent="0.3">
      <c r="A174" s="125" t="s">
        <v>255</v>
      </c>
      <c r="B174" s="126"/>
      <c r="C174" s="126"/>
      <c r="D174" s="126"/>
      <c r="E174" s="126"/>
      <c r="F174" s="126"/>
      <c r="G174" s="126"/>
      <c r="H174" s="126"/>
      <c r="I174" s="126"/>
      <c r="J174" s="126"/>
      <c r="K174" s="126"/>
      <c r="L174" s="126"/>
      <c r="M174" s="126"/>
      <c r="N174" s="126"/>
      <c r="O174" s="126"/>
      <c r="P174" s="126"/>
    </row>
  </sheetData>
  <mergeCells count="70">
    <mergeCell ref="A171:P171"/>
    <mergeCell ref="A142:Q142"/>
    <mergeCell ref="A169:Q169"/>
    <mergeCell ref="A96:P96"/>
    <mergeCell ref="A12:C12"/>
    <mergeCell ref="D15:P15"/>
    <mergeCell ref="A107:Q107"/>
    <mergeCell ref="D112:P112"/>
    <mergeCell ref="A127:Q127"/>
    <mergeCell ref="D18:P18"/>
    <mergeCell ref="D12:P12"/>
    <mergeCell ref="A18:C18"/>
    <mergeCell ref="A73:G73"/>
    <mergeCell ref="A1:Q1"/>
    <mergeCell ref="A138:Q138"/>
    <mergeCell ref="D111:Q111"/>
    <mergeCell ref="D14:P14"/>
    <mergeCell ref="A162:N162"/>
    <mergeCell ref="A93:P93"/>
    <mergeCell ref="D5:P5"/>
    <mergeCell ref="A5:C5"/>
    <mergeCell ref="D110:P110"/>
    <mergeCell ref="A4:C4"/>
    <mergeCell ref="A3:Q3"/>
    <mergeCell ref="D7:P7"/>
    <mergeCell ref="A7:C7"/>
    <mergeCell ref="D4:P4"/>
    <mergeCell ref="D9:P9"/>
    <mergeCell ref="D8:P8"/>
    <mergeCell ref="A8:C8"/>
    <mergeCell ref="A68:Q68"/>
    <mergeCell ref="A92:P92"/>
    <mergeCell ref="A41:Q41"/>
    <mergeCell ref="A66:Q66"/>
    <mergeCell ref="A37:Q37"/>
    <mergeCell ref="D10:P10"/>
    <mergeCell ref="A89:Q89"/>
    <mergeCell ref="A10:C10"/>
    <mergeCell ref="A21:Q21"/>
    <mergeCell ref="S10:W10"/>
    <mergeCell ref="A111:C111"/>
    <mergeCell ref="A78:G78"/>
    <mergeCell ref="A9:C9"/>
    <mergeCell ref="A170:Q170"/>
    <mergeCell ref="A71:Q71"/>
    <mergeCell ref="A15:C15"/>
    <mergeCell ref="D11:P11"/>
    <mergeCell ref="A23:F23"/>
    <mergeCell ref="A28:F28"/>
    <mergeCell ref="A14:C14"/>
    <mergeCell ref="A137:Q137"/>
    <mergeCell ref="A112:C112"/>
    <mergeCell ref="A149:Q149"/>
    <mergeCell ref="A94:P94"/>
    <mergeCell ref="A174:P174"/>
    <mergeCell ref="A172:P172"/>
    <mergeCell ref="A95:P95"/>
    <mergeCell ref="A11:C11"/>
    <mergeCell ref="A140:Q140"/>
    <mergeCell ref="A91:Q91"/>
    <mergeCell ref="A109:Q109"/>
    <mergeCell ref="A110:C110"/>
    <mergeCell ref="A62:Q62"/>
    <mergeCell ref="A125:Q125"/>
    <mergeCell ref="A38:Q38"/>
    <mergeCell ref="A63:E63"/>
    <mergeCell ref="A155:N155"/>
    <mergeCell ref="D16:P16"/>
    <mergeCell ref="A16:C16"/>
    <mergeCell ref="A173:P173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84"/>
  <sheetViews>
    <sheetView topLeftCell="A34" zoomScale="85" zoomScaleNormal="85" workbookViewId="0">
      <selection activeCell="A36" sqref="A36:D42"/>
    </sheetView>
  </sheetViews>
  <sheetFormatPr baseColWidth="10" defaultColWidth="8.6640625" defaultRowHeight="14.4" x14ac:dyDescent="0.3"/>
  <cols>
    <col min="1" max="1" width="20" customWidth="1"/>
    <col min="2" max="2" width="25" customWidth="1"/>
    <col min="3" max="3" width="12" customWidth="1"/>
    <col min="4" max="4" width="40" customWidth="1"/>
    <col min="5" max="5" width="50" customWidth="1"/>
    <col min="8" max="8" width="30" customWidth="1"/>
    <col min="9" max="14" width="4.44140625" customWidth="1"/>
    <col min="15" max="15" width="5.33203125" customWidth="1"/>
    <col min="16" max="16" width="4.44140625" customWidth="1"/>
    <col min="17" max="17" width="7.77734375" customWidth="1"/>
    <col min="18" max="19" width="4.44140625" customWidth="1"/>
    <col min="20" max="21" width="5.5546875" customWidth="1"/>
    <col min="22" max="23" width="5.88671875" customWidth="1"/>
    <col min="24" max="25" width="6.44140625" customWidth="1"/>
    <col min="26" max="28" width="4.44140625" customWidth="1"/>
    <col min="29" max="29" width="3.109375" customWidth="1"/>
  </cols>
  <sheetData>
    <row r="1" spans="1:29" ht="30" customHeight="1" x14ac:dyDescent="0.3">
      <c r="A1" s="159" t="s">
        <v>256</v>
      </c>
      <c r="B1" s="126"/>
      <c r="C1" s="126"/>
      <c r="D1" s="126"/>
      <c r="E1" s="126"/>
      <c r="F1" s="126"/>
    </row>
    <row r="3" spans="1:29" ht="16.8" x14ac:dyDescent="0.3">
      <c r="A3" s="153" t="s">
        <v>257</v>
      </c>
      <c r="B3" s="126"/>
      <c r="C3" s="126"/>
      <c r="D3" s="126"/>
      <c r="E3" s="126"/>
      <c r="F3" s="126"/>
    </row>
    <row r="4" spans="1:29" ht="25.05" customHeight="1" x14ac:dyDescent="0.3">
      <c r="A4" s="45" t="s">
        <v>259</v>
      </c>
      <c r="B4" s="45" t="s">
        <v>260</v>
      </c>
      <c r="C4" s="45" t="s">
        <v>261</v>
      </c>
      <c r="D4" s="45" t="s">
        <v>68</v>
      </c>
      <c r="E4" s="45" t="s">
        <v>262</v>
      </c>
      <c r="H4" s="161" t="s">
        <v>258</v>
      </c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</row>
    <row r="5" spans="1:29" ht="28.8" x14ac:dyDescent="0.3">
      <c r="A5" s="46" t="s">
        <v>264</v>
      </c>
      <c r="B5" s="46" t="s">
        <v>265</v>
      </c>
      <c r="C5" s="47" t="s">
        <v>266</v>
      </c>
      <c r="D5" s="46" t="s">
        <v>267</v>
      </c>
      <c r="E5" s="47" t="s">
        <v>268</v>
      </c>
      <c r="H5" s="163" t="s">
        <v>263</v>
      </c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</row>
    <row r="6" spans="1:29" x14ac:dyDescent="0.3">
      <c r="A6" s="46" t="s">
        <v>279</v>
      </c>
      <c r="B6" s="46" t="s">
        <v>280</v>
      </c>
      <c r="C6" s="47" t="s">
        <v>281</v>
      </c>
      <c r="D6" s="46" t="s">
        <v>267</v>
      </c>
      <c r="E6" s="47" t="s">
        <v>282</v>
      </c>
      <c r="H6" s="114" t="s">
        <v>261</v>
      </c>
      <c r="J6" s="154" t="s">
        <v>269</v>
      </c>
      <c r="K6" s="126"/>
      <c r="L6" s="154" t="s">
        <v>270</v>
      </c>
      <c r="M6" s="126"/>
      <c r="N6" s="154" t="s">
        <v>271</v>
      </c>
      <c r="O6" s="126"/>
      <c r="P6" s="154" t="s">
        <v>272</v>
      </c>
      <c r="Q6" s="126"/>
      <c r="R6" s="154" t="s">
        <v>273</v>
      </c>
      <c r="S6" s="126"/>
      <c r="T6" s="154" t="s">
        <v>274</v>
      </c>
      <c r="U6" s="126"/>
      <c r="V6" s="154" t="s">
        <v>275</v>
      </c>
      <c r="W6" s="126"/>
      <c r="X6" s="154" t="s">
        <v>276</v>
      </c>
      <c r="Y6" s="126"/>
      <c r="Z6" s="154" t="s">
        <v>277</v>
      </c>
      <c r="AA6" s="126"/>
      <c r="AB6" s="154" t="s">
        <v>278</v>
      </c>
      <c r="AC6" s="126"/>
    </row>
    <row r="7" spans="1:29" x14ac:dyDescent="0.3">
      <c r="A7" s="46" t="s">
        <v>303</v>
      </c>
      <c r="B7" s="46" t="s">
        <v>304</v>
      </c>
      <c r="C7" s="47" t="s">
        <v>305</v>
      </c>
      <c r="D7" s="46" t="s">
        <v>267</v>
      </c>
      <c r="E7" s="47" t="s">
        <v>306</v>
      </c>
      <c r="J7" s="115" t="s">
        <v>283</v>
      </c>
      <c r="K7" s="115" t="s">
        <v>284</v>
      </c>
      <c r="L7" s="115" t="s">
        <v>285</v>
      </c>
      <c r="M7" s="115" t="s">
        <v>286</v>
      </c>
      <c r="N7" s="115" t="s">
        <v>287</v>
      </c>
      <c r="O7" s="115" t="s">
        <v>288</v>
      </c>
      <c r="P7" s="115" t="s">
        <v>289</v>
      </c>
      <c r="Q7" s="115" t="s">
        <v>290</v>
      </c>
      <c r="R7" s="115" t="s">
        <v>291</v>
      </c>
      <c r="S7" s="115" t="s">
        <v>292</v>
      </c>
      <c r="T7" s="115" t="s">
        <v>293</v>
      </c>
      <c r="U7" s="115" t="s">
        <v>294</v>
      </c>
      <c r="V7" s="115" t="s">
        <v>295</v>
      </c>
      <c r="W7" s="115" t="s">
        <v>296</v>
      </c>
      <c r="X7" s="115" t="s">
        <v>297</v>
      </c>
      <c r="Y7" s="115" t="s">
        <v>298</v>
      </c>
      <c r="Z7" s="115" t="s">
        <v>299</v>
      </c>
      <c r="AA7" s="115" t="s">
        <v>300</v>
      </c>
      <c r="AB7" s="115" t="s">
        <v>301</v>
      </c>
      <c r="AC7" s="115" t="s">
        <v>302</v>
      </c>
    </row>
    <row r="8" spans="1:29" x14ac:dyDescent="0.3">
      <c r="A8" s="46" t="s">
        <v>309</v>
      </c>
      <c r="B8" s="46" t="s">
        <v>310</v>
      </c>
      <c r="C8" s="47" t="s">
        <v>311</v>
      </c>
      <c r="D8" s="46" t="s">
        <v>312</v>
      </c>
      <c r="E8" s="47" t="s">
        <v>313</v>
      </c>
      <c r="H8" s="116" t="s">
        <v>307</v>
      </c>
      <c r="J8" s="162" t="s">
        <v>308</v>
      </c>
      <c r="K8" s="156"/>
    </row>
    <row r="9" spans="1:29" ht="28.8" x14ac:dyDescent="0.3">
      <c r="A9" s="46" t="s">
        <v>316</v>
      </c>
      <c r="B9" s="46" t="s">
        <v>317</v>
      </c>
      <c r="C9" s="47" t="s">
        <v>318</v>
      </c>
      <c r="D9" s="46" t="s">
        <v>319</v>
      </c>
      <c r="E9" s="47" t="s">
        <v>320</v>
      </c>
      <c r="H9" s="116" t="s">
        <v>314</v>
      </c>
      <c r="J9" s="162" t="s">
        <v>315</v>
      </c>
      <c r="K9" s="156"/>
    </row>
    <row r="10" spans="1:29" x14ac:dyDescent="0.3">
      <c r="A10" s="46" t="s">
        <v>323</v>
      </c>
      <c r="B10" s="46" t="s">
        <v>324</v>
      </c>
      <c r="C10" s="47" t="s">
        <v>325</v>
      </c>
      <c r="D10" s="46" t="s">
        <v>326</v>
      </c>
      <c r="E10" s="47" t="s">
        <v>327</v>
      </c>
      <c r="H10" s="116" t="s">
        <v>321</v>
      </c>
      <c r="L10" s="160" t="s">
        <v>322</v>
      </c>
      <c r="M10" s="156"/>
    </row>
    <row r="11" spans="1:29" ht="34.799999999999997" customHeight="1" x14ac:dyDescent="0.3">
      <c r="A11" s="46" t="s">
        <v>334</v>
      </c>
      <c r="B11" s="46" t="s">
        <v>335</v>
      </c>
      <c r="C11" s="47" t="s">
        <v>336</v>
      </c>
      <c r="D11" s="46" t="s">
        <v>337</v>
      </c>
      <c r="E11" s="47" t="s">
        <v>338</v>
      </c>
      <c r="H11" s="116" t="s">
        <v>328</v>
      </c>
      <c r="J11" s="160" t="s">
        <v>329</v>
      </c>
      <c r="K11" s="156"/>
      <c r="L11" s="160" t="s">
        <v>330</v>
      </c>
      <c r="M11" s="156"/>
      <c r="N11" s="160" t="s">
        <v>331</v>
      </c>
      <c r="O11" s="156"/>
      <c r="P11" s="160" t="s">
        <v>332</v>
      </c>
      <c r="Q11" s="156"/>
      <c r="R11" s="160" t="s">
        <v>333</v>
      </c>
      <c r="S11" s="156"/>
      <c r="V11" s="160" t="s">
        <v>818</v>
      </c>
      <c r="W11" s="156"/>
    </row>
    <row r="12" spans="1:29" ht="28.8" x14ac:dyDescent="0.3">
      <c r="A12" s="48" t="s">
        <v>344</v>
      </c>
      <c r="B12" s="48" t="s">
        <v>345</v>
      </c>
      <c r="C12" s="49" t="s">
        <v>346</v>
      </c>
      <c r="D12" s="48" t="s">
        <v>347</v>
      </c>
      <c r="E12" s="49" t="s">
        <v>348</v>
      </c>
      <c r="H12" s="116" t="s">
        <v>339</v>
      </c>
      <c r="T12" s="155" t="s">
        <v>340</v>
      </c>
      <c r="U12" s="156"/>
      <c r="V12" s="155" t="s">
        <v>341</v>
      </c>
      <c r="W12" s="156"/>
      <c r="X12" s="155" t="s">
        <v>342</v>
      </c>
      <c r="Y12" s="156"/>
      <c r="Z12" s="155" t="s">
        <v>343</v>
      </c>
      <c r="AA12" s="156"/>
    </row>
    <row r="13" spans="1:29" ht="28.8" x14ac:dyDescent="0.3">
      <c r="A13" s="48" t="s">
        <v>350</v>
      </c>
      <c r="B13" s="48" t="s">
        <v>351</v>
      </c>
      <c r="C13" s="49" t="s">
        <v>352</v>
      </c>
      <c r="D13" s="48" t="s">
        <v>347</v>
      </c>
      <c r="E13" s="49" t="s">
        <v>353</v>
      </c>
      <c r="H13" s="116" t="s">
        <v>349</v>
      </c>
      <c r="N13" s="167" t="s">
        <v>322</v>
      </c>
      <c r="O13" s="156"/>
    </row>
    <row r="14" spans="1:29" ht="28.8" x14ac:dyDescent="0.3">
      <c r="A14" s="48" t="s">
        <v>347</v>
      </c>
      <c r="B14" s="48" t="s">
        <v>355</v>
      </c>
      <c r="C14" s="49" t="s">
        <v>356</v>
      </c>
      <c r="D14" s="48" t="s">
        <v>357</v>
      </c>
      <c r="E14" s="49" t="s">
        <v>358</v>
      </c>
      <c r="H14" s="116" t="s">
        <v>354</v>
      </c>
      <c r="P14" s="167" t="s">
        <v>322</v>
      </c>
      <c r="Q14" s="156"/>
    </row>
    <row r="15" spans="1:29" ht="19.95" customHeight="1" x14ac:dyDescent="0.3">
      <c r="H15" s="116" t="s">
        <v>359</v>
      </c>
      <c r="R15" s="167" t="s">
        <v>308</v>
      </c>
      <c r="S15" s="156"/>
    </row>
    <row r="16" spans="1:29" ht="19.95" customHeight="1" x14ac:dyDescent="0.3">
      <c r="H16" s="116" t="s">
        <v>360</v>
      </c>
      <c r="T16" s="167" t="s">
        <v>361</v>
      </c>
      <c r="U16" s="156"/>
    </row>
    <row r="17" spans="1:31" ht="19.95" customHeight="1" x14ac:dyDescent="0.3">
      <c r="A17" s="166" t="s">
        <v>362</v>
      </c>
      <c r="B17" s="126"/>
      <c r="C17" s="126"/>
      <c r="D17" s="126"/>
      <c r="E17" s="126"/>
      <c r="H17" s="116" t="s">
        <v>363</v>
      </c>
      <c r="AB17" s="168" t="s">
        <v>364</v>
      </c>
      <c r="AC17" s="156"/>
    </row>
    <row r="19" spans="1:31" ht="30" customHeight="1" x14ac:dyDescent="0.3">
      <c r="A19" s="153" t="s">
        <v>365</v>
      </c>
      <c r="B19" s="126"/>
      <c r="C19" s="126"/>
      <c r="D19" s="126"/>
      <c r="E19" s="126"/>
      <c r="F19" s="126"/>
      <c r="H19" s="124" t="s">
        <v>366</v>
      </c>
      <c r="I19" s="120"/>
      <c r="J19" s="158" t="s">
        <v>368</v>
      </c>
      <c r="K19" s="158"/>
      <c r="L19" s="158"/>
      <c r="M19" s="158"/>
      <c r="N19" s="117"/>
      <c r="O19" s="157" t="s">
        <v>370</v>
      </c>
      <c r="P19" s="157"/>
      <c r="Q19" s="157"/>
      <c r="R19" s="118"/>
      <c r="S19" s="157" t="s">
        <v>373</v>
      </c>
      <c r="T19" s="157"/>
      <c r="U19" s="157"/>
      <c r="V19" s="122"/>
      <c r="W19" s="157" t="s">
        <v>378</v>
      </c>
      <c r="X19" s="157"/>
      <c r="Y19" s="157"/>
      <c r="Z19" s="123"/>
      <c r="AA19" s="157" t="s">
        <v>379</v>
      </c>
      <c r="AB19" s="157"/>
      <c r="AC19" s="157"/>
      <c r="AD19" s="119"/>
      <c r="AE19" s="119"/>
    </row>
    <row r="20" spans="1:31" x14ac:dyDescent="0.3">
      <c r="A20" s="50" t="s">
        <v>28</v>
      </c>
      <c r="B20" s="50" t="s">
        <v>367</v>
      </c>
      <c r="C20" s="50" t="s">
        <v>31</v>
      </c>
      <c r="D20" s="50" t="s">
        <v>187</v>
      </c>
      <c r="K20" s="119"/>
      <c r="L20" s="119"/>
      <c r="M20" s="119"/>
      <c r="N20" s="119"/>
      <c r="O20" s="119"/>
      <c r="P20" s="119"/>
      <c r="S20" s="121"/>
    </row>
    <row r="21" spans="1:31" ht="49.5" customHeight="1" x14ac:dyDescent="0.3">
      <c r="A21" s="51" t="s">
        <v>8</v>
      </c>
      <c r="B21" s="47" t="s">
        <v>33</v>
      </c>
      <c r="C21" s="47" t="s">
        <v>35</v>
      </c>
      <c r="D21" s="47" t="s">
        <v>369</v>
      </c>
      <c r="K21" s="119"/>
      <c r="L21" s="119"/>
      <c r="M21" s="119"/>
      <c r="N21" s="119"/>
      <c r="O21" s="119"/>
      <c r="P21" s="119"/>
    </row>
    <row r="22" spans="1:31" ht="49.5" customHeight="1" x14ac:dyDescent="0.3">
      <c r="A22" s="51" t="s">
        <v>10</v>
      </c>
      <c r="B22" s="47" t="s">
        <v>371</v>
      </c>
      <c r="C22" s="47" t="s">
        <v>35</v>
      </c>
      <c r="D22" s="47" t="s">
        <v>372</v>
      </c>
    </row>
    <row r="23" spans="1:31" ht="49.5" customHeight="1" x14ac:dyDescent="0.3">
      <c r="A23" s="51" t="s">
        <v>374</v>
      </c>
      <c r="B23" s="47" t="s">
        <v>375</v>
      </c>
      <c r="C23" s="47" t="s">
        <v>376</v>
      </c>
      <c r="D23" s="47" t="s">
        <v>377</v>
      </c>
    </row>
    <row r="26" spans="1:31" ht="24.75" customHeight="1" x14ac:dyDescent="0.3">
      <c r="A26" s="153" t="s">
        <v>380</v>
      </c>
      <c r="B26" s="126"/>
      <c r="C26" s="126"/>
      <c r="D26" s="126"/>
      <c r="E26" s="126"/>
      <c r="F26" s="126"/>
    </row>
    <row r="27" spans="1:31" x14ac:dyDescent="0.3">
      <c r="A27" s="50" t="s">
        <v>381</v>
      </c>
      <c r="B27" s="50" t="s">
        <v>382</v>
      </c>
      <c r="C27" s="50" t="s">
        <v>383</v>
      </c>
      <c r="D27" s="50" t="s">
        <v>384</v>
      </c>
      <c r="E27" s="50" t="s">
        <v>385</v>
      </c>
    </row>
    <row r="28" spans="1:31" ht="60" customHeight="1" x14ac:dyDescent="0.3">
      <c r="A28" s="51" t="s">
        <v>386</v>
      </c>
      <c r="B28" s="46" t="s">
        <v>387</v>
      </c>
      <c r="C28" s="46" t="s">
        <v>388</v>
      </c>
      <c r="D28" s="47" t="s">
        <v>389</v>
      </c>
      <c r="E28" s="47" t="s">
        <v>390</v>
      </c>
    </row>
    <row r="29" spans="1:31" ht="60" customHeight="1" x14ac:dyDescent="0.3">
      <c r="A29" s="51" t="s">
        <v>391</v>
      </c>
      <c r="B29" s="46" t="s">
        <v>392</v>
      </c>
      <c r="C29" s="46" t="s">
        <v>393</v>
      </c>
      <c r="D29" s="47" t="s">
        <v>394</v>
      </c>
      <c r="E29" s="47" t="s">
        <v>395</v>
      </c>
    </row>
    <row r="30" spans="1:31" ht="60" customHeight="1" x14ac:dyDescent="0.3">
      <c r="A30" s="51" t="s">
        <v>396</v>
      </c>
      <c r="B30" s="46" t="s">
        <v>397</v>
      </c>
      <c r="C30" s="46" t="s">
        <v>398</v>
      </c>
      <c r="D30" s="47" t="s">
        <v>399</v>
      </c>
      <c r="E30" s="47" t="s">
        <v>400</v>
      </c>
    </row>
    <row r="31" spans="1:31" ht="60" customHeight="1" x14ac:dyDescent="0.3">
      <c r="A31" s="51" t="s">
        <v>401</v>
      </c>
      <c r="B31" s="46" t="s">
        <v>402</v>
      </c>
      <c r="C31" s="46" t="s">
        <v>403</v>
      </c>
      <c r="D31" s="47" t="s">
        <v>404</v>
      </c>
      <c r="E31" s="47" t="s">
        <v>405</v>
      </c>
    </row>
    <row r="32" spans="1:31" ht="60" customHeight="1" x14ac:dyDescent="0.3">
      <c r="A32" s="51" t="s">
        <v>406</v>
      </c>
      <c r="B32" s="46" t="s">
        <v>407</v>
      </c>
      <c r="C32" s="46" t="s">
        <v>408</v>
      </c>
      <c r="D32" s="47" t="s">
        <v>409</v>
      </c>
      <c r="E32" s="47" t="s">
        <v>410</v>
      </c>
    </row>
    <row r="35" spans="1:6" ht="24.75" customHeight="1" x14ac:dyDescent="0.3">
      <c r="A35" s="153" t="s">
        <v>411</v>
      </c>
      <c r="B35" s="126"/>
      <c r="C35" s="126"/>
      <c r="D35" s="126"/>
      <c r="E35" s="126"/>
      <c r="F35" s="126"/>
    </row>
    <row r="36" spans="1:6" x14ac:dyDescent="0.3">
      <c r="A36" s="50" t="s">
        <v>412</v>
      </c>
      <c r="B36" s="50" t="s">
        <v>413</v>
      </c>
      <c r="C36" s="50" t="s">
        <v>414</v>
      </c>
      <c r="D36" s="50" t="s">
        <v>415</v>
      </c>
    </row>
    <row r="37" spans="1:6" ht="72" x14ac:dyDescent="0.3">
      <c r="A37" s="51" t="s">
        <v>416</v>
      </c>
      <c r="B37" s="47" t="s">
        <v>417</v>
      </c>
      <c r="C37" s="47" t="s">
        <v>8</v>
      </c>
      <c r="D37" s="47" t="s">
        <v>418</v>
      </c>
    </row>
    <row r="38" spans="1:6" ht="72" x14ac:dyDescent="0.3">
      <c r="A38" s="51" t="s">
        <v>419</v>
      </c>
      <c r="B38" s="47" t="s">
        <v>420</v>
      </c>
      <c r="C38" s="47" t="s">
        <v>421</v>
      </c>
      <c r="D38" s="47" t="s">
        <v>422</v>
      </c>
    </row>
    <row r="39" spans="1:6" ht="57.6" x14ac:dyDescent="0.3">
      <c r="A39" s="51" t="s">
        <v>423</v>
      </c>
      <c r="B39" s="47" t="s">
        <v>424</v>
      </c>
      <c r="C39" s="47" t="s">
        <v>421</v>
      </c>
      <c r="D39" s="47" t="s">
        <v>425</v>
      </c>
    </row>
    <row r="40" spans="1:6" x14ac:dyDescent="0.3">
      <c r="A40" s="50" t="s">
        <v>821</v>
      </c>
      <c r="B40" s="50" t="s">
        <v>413</v>
      </c>
      <c r="C40" s="50" t="s">
        <v>414</v>
      </c>
      <c r="D40" s="50" t="s">
        <v>415</v>
      </c>
    </row>
    <row r="41" spans="1:6" ht="86.4" x14ac:dyDescent="0.3">
      <c r="A41" s="51" t="s">
        <v>426</v>
      </c>
      <c r="B41" s="47" t="s">
        <v>427</v>
      </c>
      <c r="C41" s="47" t="s">
        <v>10</v>
      </c>
      <c r="D41" s="47" t="s">
        <v>428</v>
      </c>
    </row>
    <row r="42" spans="1:6" ht="86.4" x14ac:dyDescent="0.3">
      <c r="A42" s="51" t="s">
        <v>429</v>
      </c>
      <c r="B42" s="47" t="s">
        <v>430</v>
      </c>
      <c r="C42" s="47" t="s">
        <v>431</v>
      </c>
      <c r="D42" s="47" t="s">
        <v>432</v>
      </c>
    </row>
    <row r="45" spans="1:6" ht="24.75" customHeight="1" x14ac:dyDescent="0.3">
      <c r="A45" s="153" t="s">
        <v>433</v>
      </c>
      <c r="B45" s="126"/>
      <c r="C45" s="126"/>
      <c r="D45" s="126"/>
      <c r="E45" s="126"/>
      <c r="F45" s="126"/>
    </row>
    <row r="46" spans="1:6" ht="15" customHeight="1" x14ac:dyDescent="0.3">
      <c r="A46" s="164" t="s">
        <v>434</v>
      </c>
      <c r="B46" s="126"/>
      <c r="C46" s="126"/>
      <c r="D46" s="126"/>
      <c r="E46" s="126"/>
    </row>
    <row r="47" spans="1:6" x14ac:dyDescent="0.3">
      <c r="A47" s="152"/>
      <c r="B47" s="126"/>
      <c r="C47" s="126"/>
      <c r="D47" s="126"/>
      <c r="E47" s="126"/>
    </row>
    <row r="48" spans="1:6" ht="15" customHeight="1" x14ac:dyDescent="0.3">
      <c r="A48" s="164" t="s">
        <v>435</v>
      </c>
      <c r="B48" s="126"/>
      <c r="C48" s="126"/>
      <c r="D48" s="126"/>
      <c r="E48" s="126"/>
    </row>
    <row r="49" spans="1:5" ht="15" customHeight="1" x14ac:dyDescent="0.3">
      <c r="A49" s="152" t="s">
        <v>436</v>
      </c>
      <c r="B49" s="126"/>
      <c r="C49" s="126"/>
      <c r="D49" s="126"/>
      <c r="E49" s="126"/>
    </row>
    <row r="50" spans="1:5" ht="15" customHeight="1" x14ac:dyDescent="0.3">
      <c r="A50" s="152" t="s">
        <v>437</v>
      </c>
      <c r="B50" s="126"/>
      <c r="C50" s="126"/>
      <c r="D50" s="126"/>
      <c r="E50" s="126"/>
    </row>
    <row r="51" spans="1:5" ht="15" customHeight="1" x14ac:dyDescent="0.3">
      <c r="A51" s="152" t="s">
        <v>438</v>
      </c>
      <c r="B51" s="126"/>
      <c r="C51" s="126"/>
      <c r="D51" s="126"/>
      <c r="E51" s="126"/>
    </row>
    <row r="52" spans="1:5" ht="15" customHeight="1" x14ac:dyDescent="0.3">
      <c r="A52" s="152" t="s">
        <v>439</v>
      </c>
      <c r="B52" s="126"/>
      <c r="C52" s="126"/>
      <c r="D52" s="126"/>
      <c r="E52" s="126"/>
    </row>
    <row r="53" spans="1:5" x14ac:dyDescent="0.3">
      <c r="A53" s="152"/>
      <c r="B53" s="126"/>
      <c r="C53" s="126"/>
      <c r="D53" s="126"/>
      <c r="E53" s="126"/>
    </row>
    <row r="54" spans="1:5" ht="15" customHeight="1" x14ac:dyDescent="0.3">
      <c r="A54" s="164" t="s">
        <v>440</v>
      </c>
      <c r="B54" s="126"/>
      <c r="C54" s="126"/>
      <c r="D54" s="126"/>
      <c r="E54" s="126"/>
    </row>
    <row r="55" spans="1:5" ht="15" customHeight="1" x14ac:dyDescent="0.3">
      <c r="A55" s="152" t="s">
        <v>441</v>
      </c>
      <c r="B55" s="126"/>
      <c r="C55" s="126"/>
      <c r="D55" s="126"/>
      <c r="E55" s="126"/>
    </row>
    <row r="56" spans="1:5" ht="15" customHeight="1" x14ac:dyDescent="0.3">
      <c r="A56" s="152" t="s">
        <v>442</v>
      </c>
      <c r="B56" s="126"/>
      <c r="C56" s="126"/>
      <c r="D56" s="126"/>
      <c r="E56" s="126"/>
    </row>
    <row r="57" spans="1:5" ht="15" customHeight="1" x14ac:dyDescent="0.3">
      <c r="A57" s="152" t="s">
        <v>443</v>
      </c>
      <c r="B57" s="126"/>
      <c r="C57" s="126"/>
      <c r="D57" s="126"/>
      <c r="E57" s="126"/>
    </row>
    <row r="58" spans="1:5" x14ac:dyDescent="0.3">
      <c r="A58" s="152"/>
      <c r="B58" s="126"/>
      <c r="C58" s="126"/>
      <c r="D58" s="126"/>
      <c r="E58" s="126"/>
    </row>
    <row r="59" spans="1:5" ht="15" customHeight="1" x14ac:dyDescent="0.3">
      <c r="A59" s="164" t="s">
        <v>444</v>
      </c>
      <c r="B59" s="126"/>
      <c r="C59" s="126"/>
      <c r="D59" s="126"/>
      <c r="E59" s="126"/>
    </row>
    <row r="60" spans="1:5" ht="15" customHeight="1" x14ac:dyDescent="0.3">
      <c r="A60" s="152" t="s">
        <v>445</v>
      </c>
      <c r="B60" s="126"/>
      <c r="C60" s="126"/>
      <c r="D60" s="126"/>
      <c r="E60" s="126"/>
    </row>
    <row r="61" spans="1:5" ht="15" customHeight="1" x14ac:dyDescent="0.3">
      <c r="A61" s="152" t="s">
        <v>446</v>
      </c>
      <c r="B61" s="126"/>
      <c r="C61" s="126"/>
      <c r="D61" s="126"/>
      <c r="E61" s="126"/>
    </row>
    <row r="62" spans="1:5" ht="15" customHeight="1" x14ac:dyDescent="0.3">
      <c r="A62" s="152" t="s">
        <v>447</v>
      </c>
      <c r="B62" s="126"/>
      <c r="C62" s="126"/>
      <c r="D62" s="126"/>
      <c r="E62" s="126"/>
    </row>
    <row r="63" spans="1:5" x14ac:dyDescent="0.3">
      <c r="A63" s="152"/>
      <c r="B63" s="126"/>
      <c r="C63" s="126"/>
      <c r="D63" s="126"/>
      <c r="E63" s="126"/>
    </row>
    <row r="64" spans="1:5" ht="15" customHeight="1" x14ac:dyDescent="0.3">
      <c r="A64" s="164" t="s">
        <v>448</v>
      </c>
      <c r="B64" s="126"/>
      <c r="C64" s="126"/>
      <c r="D64" s="126"/>
      <c r="E64" s="126"/>
    </row>
    <row r="65" spans="1:6" ht="15" customHeight="1" x14ac:dyDescent="0.3">
      <c r="A65" s="152" t="s">
        <v>449</v>
      </c>
      <c r="B65" s="126"/>
      <c r="C65" s="126"/>
      <c r="D65" s="126"/>
      <c r="E65" s="126"/>
    </row>
    <row r="68" spans="1:6" ht="24.75" customHeight="1" x14ac:dyDescent="0.3">
      <c r="A68" s="153" t="s">
        <v>450</v>
      </c>
      <c r="B68" s="126"/>
      <c r="C68" s="126"/>
      <c r="D68" s="126"/>
      <c r="E68" s="126"/>
      <c r="F68" s="126"/>
    </row>
    <row r="69" spans="1:6" ht="34.5" customHeight="1" x14ac:dyDescent="0.3">
      <c r="A69" s="52" t="s">
        <v>451</v>
      </c>
      <c r="B69" s="52" t="s">
        <v>452</v>
      </c>
      <c r="C69" s="52" t="s">
        <v>383</v>
      </c>
      <c r="D69" s="52" t="s">
        <v>453</v>
      </c>
    </row>
    <row r="70" spans="1:6" ht="34.5" customHeight="1" x14ac:dyDescent="0.3">
      <c r="A70" s="51" t="s">
        <v>454</v>
      </c>
      <c r="B70" s="47" t="s">
        <v>455</v>
      </c>
      <c r="C70" s="47" t="s">
        <v>456</v>
      </c>
      <c r="D70" s="47" t="s">
        <v>457</v>
      </c>
    </row>
    <row r="71" spans="1:6" ht="34.5" customHeight="1" x14ac:dyDescent="0.3">
      <c r="A71" s="51" t="s">
        <v>458</v>
      </c>
      <c r="B71" s="47" t="s">
        <v>459</v>
      </c>
      <c r="C71" s="47" t="s">
        <v>460</v>
      </c>
      <c r="D71" s="47" t="s">
        <v>461</v>
      </c>
    </row>
    <row r="72" spans="1:6" ht="34.5" customHeight="1" x14ac:dyDescent="0.3">
      <c r="A72" s="51" t="s">
        <v>462</v>
      </c>
      <c r="B72" s="47" t="s">
        <v>463</v>
      </c>
      <c r="C72" s="47" t="s">
        <v>408</v>
      </c>
      <c r="D72" s="47" t="s">
        <v>464</v>
      </c>
    </row>
    <row r="73" spans="1:6" ht="34.5" customHeight="1" x14ac:dyDescent="0.3">
      <c r="A73" s="51" t="s">
        <v>465</v>
      </c>
      <c r="B73" s="47" t="s">
        <v>466</v>
      </c>
      <c r="C73" s="47" t="s">
        <v>398</v>
      </c>
      <c r="D73" s="47" t="s">
        <v>467</v>
      </c>
    </row>
    <row r="74" spans="1:6" ht="34.5" customHeight="1" x14ac:dyDescent="0.3">
      <c r="A74" s="51" t="s">
        <v>468</v>
      </c>
      <c r="B74" s="47" t="s">
        <v>469</v>
      </c>
      <c r="C74" s="47" t="s">
        <v>403</v>
      </c>
      <c r="D74" s="47" t="s">
        <v>470</v>
      </c>
    </row>
    <row r="75" spans="1:6" ht="34.5" customHeight="1" x14ac:dyDescent="0.3">
      <c r="A75" s="51" t="s">
        <v>471</v>
      </c>
      <c r="B75" s="47" t="s">
        <v>472</v>
      </c>
      <c r="C75" s="47" t="s">
        <v>116</v>
      </c>
      <c r="D75" s="47" t="s">
        <v>473</v>
      </c>
    </row>
    <row r="78" spans="1:6" ht="15" customHeight="1" x14ac:dyDescent="0.3">
      <c r="A78" s="165" t="s">
        <v>474</v>
      </c>
      <c r="B78" s="126"/>
      <c r="C78" s="126"/>
      <c r="D78" s="126"/>
      <c r="E78" s="126"/>
      <c r="F78" s="126"/>
    </row>
    <row r="79" spans="1:6" ht="15" customHeight="1" x14ac:dyDescent="0.3">
      <c r="A79" s="152" t="s">
        <v>475</v>
      </c>
      <c r="B79" s="126"/>
      <c r="C79" s="126"/>
      <c r="D79" s="126"/>
      <c r="E79" s="126"/>
    </row>
    <row r="80" spans="1:6" ht="15" customHeight="1" x14ac:dyDescent="0.3">
      <c r="A80" s="152" t="s">
        <v>476</v>
      </c>
      <c r="B80" s="126"/>
      <c r="C80" s="126"/>
      <c r="D80" s="126"/>
      <c r="E80" s="126"/>
    </row>
    <row r="81" spans="1:5" ht="15" customHeight="1" x14ac:dyDescent="0.3">
      <c r="A81" s="152" t="s">
        <v>477</v>
      </c>
      <c r="B81" s="126"/>
      <c r="C81" s="126"/>
      <c r="D81" s="126"/>
      <c r="E81" s="126"/>
    </row>
    <row r="82" spans="1:5" ht="15" customHeight="1" x14ac:dyDescent="0.3">
      <c r="A82" s="152" t="s">
        <v>478</v>
      </c>
      <c r="B82" s="126"/>
      <c r="C82" s="126"/>
      <c r="D82" s="126"/>
      <c r="E82" s="126"/>
    </row>
    <row r="83" spans="1:5" ht="15" customHeight="1" x14ac:dyDescent="0.3">
      <c r="A83" s="152" t="s">
        <v>479</v>
      </c>
      <c r="B83" s="126"/>
      <c r="C83" s="126"/>
      <c r="D83" s="126"/>
      <c r="E83" s="126"/>
    </row>
    <row r="84" spans="1:5" ht="15" customHeight="1" x14ac:dyDescent="0.3">
      <c r="A84" s="152" t="s">
        <v>480</v>
      </c>
      <c r="B84" s="126"/>
      <c r="C84" s="126"/>
      <c r="D84" s="126"/>
      <c r="E84" s="126"/>
    </row>
  </sheetData>
  <mergeCells count="70">
    <mergeCell ref="A84:E84"/>
    <mergeCell ref="P11:Q11"/>
    <mergeCell ref="A62:E62"/>
    <mergeCell ref="A51:E51"/>
    <mergeCell ref="A53:E53"/>
    <mergeCell ref="A48:E48"/>
    <mergeCell ref="A82:E82"/>
    <mergeCell ref="A58:E58"/>
    <mergeCell ref="A57:E57"/>
    <mergeCell ref="A52:E52"/>
    <mergeCell ref="A59:E59"/>
    <mergeCell ref="A49:E49"/>
    <mergeCell ref="P14:Q14"/>
    <mergeCell ref="O19:Q19"/>
    <mergeCell ref="A79:E79"/>
    <mergeCell ref="A61:E61"/>
    <mergeCell ref="Z6:AA6"/>
    <mergeCell ref="Z12:AA12"/>
    <mergeCell ref="AB6:AC6"/>
    <mergeCell ref="R15:S15"/>
    <mergeCell ref="A45:F45"/>
    <mergeCell ref="N13:O13"/>
    <mergeCell ref="AB17:AC17"/>
    <mergeCell ref="T16:U16"/>
    <mergeCell ref="J6:K6"/>
    <mergeCell ref="A35:F35"/>
    <mergeCell ref="V11:W11"/>
    <mergeCell ref="V12:W12"/>
    <mergeCell ref="W19:Y19"/>
    <mergeCell ref="AA19:AC19"/>
    <mergeCell ref="X12:Y12"/>
    <mergeCell ref="A64:E64"/>
    <mergeCell ref="A83:E83"/>
    <mergeCell ref="A54:E54"/>
    <mergeCell ref="A65:E65"/>
    <mergeCell ref="A3:F3"/>
    <mergeCell ref="A63:E63"/>
    <mergeCell ref="A81:E81"/>
    <mergeCell ref="A80:E80"/>
    <mergeCell ref="A78:F78"/>
    <mergeCell ref="A56:E56"/>
    <mergeCell ref="A17:E17"/>
    <mergeCell ref="A47:E47"/>
    <mergeCell ref="A19:F19"/>
    <mergeCell ref="A50:E50"/>
    <mergeCell ref="A68:F68"/>
    <mergeCell ref="A46:E46"/>
    <mergeCell ref="A1:F1"/>
    <mergeCell ref="J11:K11"/>
    <mergeCell ref="V6:W6"/>
    <mergeCell ref="L11:M11"/>
    <mergeCell ref="H4:AC4"/>
    <mergeCell ref="J9:K9"/>
    <mergeCell ref="X6:Y6"/>
    <mergeCell ref="P6:Q6"/>
    <mergeCell ref="J8:K8"/>
    <mergeCell ref="R6:S6"/>
    <mergeCell ref="N11:O11"/>
    <mergeCell ref="R11:S11"/>
    <mergeCell ref="L6:M6"/>
    <mergeCell ref="L10:M10"/>
    <mergeCell ref="H5:AC5"/>
    <mergeCell ref="N6:O6"/>
    <mergeCell ref="A60:E60"/>
    <mergeCell ref="A26:F26"/>
    <mergeCell ref="T6:U6"/>
    <mergeCell ref="A55:E55"/>
    <mergeCell ref="T12:U12"/>
    <mergeCell ref="S19:U19"/>
    <mergeCell ref="J19:M19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4"/>
  <sheetViews>
    <sheetView tabSelected="1" topLeftCell="A14" zoomScaleNormal="100" workbookViewId="0">
      <selection activeCell="C68" sqref="C68"/>
    </sheetView>
  </sheetViews>
  <sheetFormatPr baseColWidth="10" defaultColWidth="10.6640625" defaultRowHeight="14.4" x14ac:dyDescent="0.3"/>
  <cols>
    <col min="1" max="1" width="35" style="57" customWidth="1"/>
    <col min="2" max="2" width="50" style="57" customWidth="1"/>
    <col min="3" max="3" width="30" style="57" customWidth="1"/>
    <col min="4" max="6" width="10.6640625" style="57" customWidth="1"/>
    <col min="7" max="16384" width="10.6640625" style="57"/>
  </cols>
  <sheetData>
    <row r="1" spans="1:13" ht="14.4" customHeight="1" x14ac:dyDescent="0.3">
      <c r="A1" s="172" t="s">
        <v>481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3" spans="1:13" x14ac:dyDescent="0.3">
      <c r="A3" s="171" t="s">
        <v>482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spans="1:13" x14ac:dyDescent="0.3">
      <c r="A4" s="58" t="s">
        <v>483</v>
      </c>
      <c r="B4" s="57" t="s">
        <v>484</v>
      </c>
    </row>
    <row r="5" spans="1:13" x14ac:dyDescent="0.3">
      <c r="A5" s="58" t="s">
        <v>485</v>
      </c>
      <c r="B5" s="57" t="s">
        <v>486</v>
      </c>
    </row>
    <row r="6" spans="1:13" ht="27.6" customHeight="1" x14ac:dyDescent="0.3">
      <c r="A6" s="58" t="s">
        <v>487</v>
      </c>
      <c r="B6" s="57" t="s">
        <v>488</v>
      </c>
    </row>
    <row r="8" spans="1:13" x14ac:dyDescent="0.3">
      <c r="A8" s="171" t="s">
        <v>489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</row>
    <row r="9" spans="1:13" ht="28.8" customHeight="1" x14ac:dyDescent="0.3">
      <c r="A9" s="58" t="s">
        <v>490</v>
      </c>
      <c r="B9" s="57" t="s">
        <v>491</v>
      </c>
    </row>
    <row r="10" spans="1:13" x14ac:dyDescent="0.3">
      <c r="A10" s="58" t="s">
        <v>492</v>
      </c>
      <c r="B10" s="57" t="s">
        <v>493</v>
      </c>
    </row>
    <row r="11" spans="1:13" x14ac:dyDescent="0.3">
      <c r="A11" s="58" t="s">
        <v>494</v>
      </c>
      <c r="B11" s="57" t="s">
        <v>495</v>
      </c>
    </row>
    <row r="12" spans="1:13" x14ac:dyDescent="0.3">
      <c r="A12" s="58" t="s">
        <v>496</v>
      </c>
      <c r="B12" s="57" t="s">
        <v>495</v>
      </c>
    </row>
    <row r="14" spans="1:13" x14ac:dyDescent="0.3">
      <c r="A14" s="171" t="s">
        <v>497</v>
      </c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</row>
    <row r="15" spans="1:13" ht="28.8" customHeight="1" x14ac:dyDescent="0.3">
      <c r="A15" s="58" t="s">
        <v>498</v>
      </c>
      <c r="B15" s="57" t="s">
        <v>499</v>
      </c>
    </row>
    <row r="16" spans="1:13" ht="28.8" customHeight="1" x14ac:dyDescent="0.3">
      <c r="A16" s="58" t="s">
        <v>500</v>
      </c>
      <c r="B16" s="57" t="s">
        <v>501</v>
      </c>
    </row>
    <row r="17" spans="1:13" ht="28.8" customHeight="1" x14ac:dyDescent="0.3">
      <c r="A17" s="58" t="s">
        <v>502</v>
      </c>
      <c r="B17" s="57" t="s">
        <v>503</v>
      </c>
    </row>
    <row r="18" spans="1:13" ht="28.8" customHeight="1" x14ac:dyDescent="0.3">
      <c r="A18" s="58" t="s">
        <v>504</v>
      </c>
      <c r="B18" s="57" t="s">
        <v>505</v>
      </c>
    </row>
    <row r="20" spans="1:13" x14ac:dyDescent="0.3">
      <c r="A20" s="171" t="s">
        <v>506</v>
      </c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</row>
    <row r="21" spans="1:13" ht="28.8" customHeight="1" x14ac:dyDescent="0.3">
      <c r="A21" s="58" t="s">
        <v>507</v>
      </c>
      <c r="B21" s="57" t="s">
        <v>508</v>
      </c>
    </row>
    <row r="22" spans="1:13" ht="43.2" customHeight="1" x14ac:dyDescent="0.3">
      <c r="A22" s="58" t="s">
        <v>4</v>
      </c>
      <c r="B22" s="57" t="s">
        <v>509</v>
      </c>
    </row>
    <row r="24" spans="1:13" ht="14.4" customHeight="1" x14ac:dyDescent="0.3">
      <c r="A24" s="171" t="s">
        <v>510</v>
      </c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</row>
    <row r="25" spans="1:13" x14ac:dyDescent="0.3">
      <c r="A25" s="59" t="s">
        <v>511</v>
      </c>
      <c r="B25" s="59" t="s">
        <v>413</v>
      </c>
      <c r="C25" s="59" t="s">
        <v>512</v>
      </c>
    </row>
    <row r="26" spans="1:13" ht="57.6" customHeight="1" x14ac:dyDescent="0.3">
      <c r="A26" s="60" t="s">
        <v>513</v>
      </c>
      <c r="B26" s="57" t="s">
        <v>514</v>
      </c>
      <c r="C26" s="57" t="s">
        <v>515</v>
      </c>
    </row>
    <row r="27" spans="1:13" ht="43.2" customHeight="1" x14ac:dyDescent="0.3">
      <c r="A27" s="58" t="s">
        <v>516</v>
      </c>
      <c r="B27" s="57" t="s">
        <v>517</v>
      </c>
      <c r="C27" s="57" t="s">
        <v>518</v>
      </c>
    </row>
    <row r="28" spans="1:13" ht="28.8" customHeight="1" x14ac:dyDescent="0.3">
      <c r="A28" s="58" t="s">
        <v>519</v>
      </c>
      <c r="B28" s="57" t="s">
        <v>520</v>
      </c>
      <c r="C28" s="57" t="s">
        <v>518</v>
      </c>
    </row>
    <row r="29" spans="1:13" ht="28.8" customHeight="1" x14ac:dyDescent="0.3">
      <c r="A29" s="58" t="s">
        <v>521</v>
      </c>
      <c r="B29" s="57" t="s">
        <v>522</v>
      </c>
      <c r="C29" s="57" t="s">
        <v>523</v>
      </c>
    </row>
    <row r="31" spans="1:13" ht="14.4" customHeight="1" x14ac:dyDescent="0.3">
      <c r="A31" s="171" t="s">
        <v>524</v>
      </c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</row>
    <row r="32" spans="1:13" x14ac:dyDescent="0.3">
      <c r="A32" s="58" t="s">
        <v>525</v>
      </c>
      <c r="B32" s="58" t="s">
        <v>413</v>
      </c>
    </row>
    <row r="33" spans="1:13" ht="43.2" customHeight="1" x14ac:dyDescent="0.3">
      <c r="A33" s="57" t="s">
        <v>526</v>
      </c>
      <c r="B33" s="57" t="s">
        <v>527</v>
      </c>
    </row>
    <row r="35" spans="1:13" x14ac:dyDescent="0.3">
      <c r="A35" s="171" t="s">
        <v>528</v>
      </c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</row>
    <row r="36" spans="1:13" x14ac:dyDescent="0.3">
      <c r="A36" s="59" t="s">
        <v>529</v>
      </c>
      <c r="B36" s="59" t="s">
        <v>530</v>
      </c>
      <c r="C36" s="59" t="s">
        <v>531</v>
      </c>
    </row>
    <row r="37" spans="1:13" ht="28.8" customHeight="1" x14ac:dyDescent="0.3">
      <c r="A37" s="58" t="s">
        <v>532</v>
      </c>
      <c r="B37" s="57" t="s">
        <v>533</v>
      </c>
      <c r="C37" s="57" t="s">
        <v>534</v>
      </c>
    </row>
    <row r="38" spans="1:13" ht="28.8" customHeight="1" x14ac:dyDescent="0.3">
      <c r="A38" s="58" t="s">
        <v>535</v>
      </c>
      <c r="B38" s="57" t="s">
        <v>536</v>
      </c>
      <c r="C38" s="57" t="s">
        <v>537</v>
      </c>
    </row>
    <row r="39" spans="1:13" ht="43.2" customHeight="1" x14ac:dyDescent="0.3">
      <c r="A39" s="61" t="s">
        <v>538</v>
      </c>
      <c r="B39" s="57" t="s">
        <v>539</v>
      </c>
      <c r="C39" s="57" t="s">
        <v>540</v>
      </c>
    </row>
    <row r="40" spans="1:13" x14ac:dyDescent="0.3">
      <c r="A40" s="173" t="s">
        <v>541</v>
      </c>
      <c r="B40" s="170"/>
      <c r="C40" s="170"/>
    </row>
    <row r="42" spans="1:13" x14ac:dyDescent="0.3">
      <c r="A42" s="171" t="s">
        <v>542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</row>
    <row r="43" spans="1:13" ht="28.8" customHeight="1" x14ac:dyDescent="0.3">
      <c r="A43" s="58" t="s">
        <v>543</v>
      </c>
      <c r="B43" s="57" t="s">
        <v>544</v>
      </c>
    </row>
    <row r="44" spans="1:13" ht="28.8" customHeight="1" x14ac:dyDescent="0.3">
      <c r="A44" s="58" t="s">
        <v>545</v>
      </c>
      <c r="B44" s="57" t="s">
        <v>546</v>
      </c>
    </row>
    <row r="46" spans="1:13" ht="14.4" customHeight="1" x14ac:dyDescent="0.3">
      <c r="A46" s="171" t="s">
        <v>547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</row>
    <row r="47" spans="1:13" x14ac:dyDescent="0.3">
      <c r="A47" s="59" t="s">
        <v>548</v>
      </c>
      <c r="B47" s="59" t="s">
        <v>413</v>
      </c>
    </row>
    <row r="48" spans="1:13" ht="28.8" customHeight="1" x14ac:dyDescent="0.3">
      <c r="A48" s="58" t="s">
        <v>549</v>
      </c>
      <c r="B48" s="57" t="s">
        <v>550</v>
      </c>
    </row>
    <row r="49" spans="1:13" ht="28.8" customHeight="1" x14ac:dyDescent="0.3">
      <c r="A49" s="58" t="s">
        <v>551</v>
      </c>
      <c r="B49" s="57" t="s">
        <v>552</v>
      </c>
    </row>
    <row r="50" spans="1:13" ht="28.8" customHeight="1" x14ac:dyDescent="0.3">
      <c r="A50" s="58" t="s">
        <v>553</v>
      </c>
      <c r="B50" s="57" t="s">
        <v>554</v>
      </c>
    </row>
    <row r="51" spans="1:13" ht="28.8" customHeight="1" x14ac:dyDescent="0.3">
      <c r="A51" s="58" t="s">
        <v>555</v>
      </c>
      <c r="B51" s="57" t="s">
        <v>556</v>
      </c>
    </row>
    <row r="52" spans="1:13" ht="28.8" customHeight="1" x14ac:dyDescent="0.3">
      <c r="A52" s="58" t="s">
        <v>557</v>
      </c>
      <c r="B52" s="57" t="s">
        <v>558</v>
      </c>
    </row>
    <row r="53" spans="1:13" ht="28.8" customHeight="1" x14ac:dyDescent="0.3">
      <c r="A53" s="58" t="s">
        <v>559</v>
      </c>
      <c r="B53" s="57" t="s">
        <v>560</v>
      </c>
    </row>
    <row r="54" spans="1:13" ht="43.2" customHeight="1" x14ac:dyDescent="0.3">
      <c r="A54" s="58" t="s">
        <v>561</v>
      </c>
      <c r="B54" s="57" t="s">
        <v>562</v>
      </c>
    </row>
    <row r="56" spans="1:13" x14ac:dyDescent="0.3">
      <c r="A56" s="171" t="s">
        <v>563</v>
      </c>
      <c r="B56" s="170"/>
      <c r="C56" s="170"/>
      <c r="D56" s="170"/>
      <c r="E56" s="170"/>
      <c r="F56" s="170"/>
      <c r="G56" s="170"/>
      <c r="H56" s="170"/>
      <c r="I56" s="170"/>
      <c r="J56" s="170"/>
      <c r="K56" s="170"/>
      <c r="L56" s="170"/>
      <c r="M56" s="170"/>
    </row>
    <row r="57" spans="1:13" ht="28.8" customHeight="1" x14ac:dyDescent="0.3">
      <c r="A57" s="58" t="s">
        <v>564</v>
      </c>
      <c r="B57" s="57" t="s">
        <v>565</v>
      </c>
    </row>
    <row r="58" spans="1:13" ht="28.8" customHeight="1" x14ac:dyDescent="0.3">
      <c r="A58" s="58" t="s">
        <v>566</v>
      </c>
      <c r="B58" s="57" t="s">
        <v>567</v>
      </c>
    </row>
    <row r="59" spans="1:13" ht="28.8" customHeight="1" x14ac:dyDescent="0.3">
      <c r="A59" s="58" t="s">
        <v>568</v>
      </c>
      <c r="B59" s="57" t="s">
        <v>569</v>
      </c>
    </row>
    <row r="60" spans="1:13" ht="28.8" customHeight="1" x14ac:dyDescent="0.3">
      <c r="A60" s="58" t="s">
        <v>570</v>
      </c>
      <c r="B60" s="57" t="s">
        <v>571</v>
      </c>
    </row>
    <row r="61" spans="1:13" ht="28.8" customHeight="1" x14ac:dyDescent="0.3">
      <c r="A61" s="58" t="s">
        <v>572</v>
      </c>
      <c r="B61" s="57" t="s">
        <v>573</v>
      </c>
    </row>
    <row r="62" spans="1:13" ht="28.8" customHeight="1" x14ac:dyDescent="0.3">
      <c r="A62" s="58" t="s">
        <v>574</v>
      </c>
      <c r="B62" s="57" t="s">
        <v>575</v>
      </c>
    </row>
    <row r="64" spans="1:13" ht="14.4" customHeight="1" x14ac:dyDescent="0.3">
      <c r="A64" s="171" t="s">
        <v>576</v>
      </c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</row>
    <row r="65" spans="1:13" x14ac:dyDescent="0.3">
      <c r="A65" s="59" t="s">
        <v>577</v>
      </c>
      <c r="B65" s="59" t="s">
        <v>578</v>
      </c>
      <c r="C65" s="59" t="s">
        <v>579</v>
      </c>
    </row>
    <row r="66" spans="1:13" ht="28.8" customHeight="1" x14ac:dyDescent="0.3">
      <c r="A66" s="60" t="s">
        <v>580</v>
      </c>
      <c r="B66" s="57" t="s">
        <v>581</v>
      </c>
      <c r="C66" s="57" t="s">
        <v>582</v>
      </c>
    </row>
    <row r="67" spans="1:13" ht="43.2" customHeight="1" x14ac:dyDescent="0.3">
      <c r="A67" s="61" t="s">
        <v>583</v>
      </c>
      <c r="B67" s="57" t="s">
        <v>584</v>
      </c>
      <c r="C67" s="57" t="s">
        <v>585</v>
      </c>
    </row>
    <row r="68" spans="1:13" ht="43.2" customHeight="1" x14ac:dyDescent="0.3">
      <c r="A68" s="61" t="s">
        <v>586</v>
      </c>
      <c r="B68" s="57" t="s">
        <v>587</v>
      </c>
      <c r="C68" s="57" t="s">
        <v>588</v>
      </c>
    </row>
    <row r="69" spans="1:13" ht="43.2" customHeight="1" x14ac:dyDescent="0.3">
      <c r="A69" s="61" t="s">
        <v>589</v>
      </c>
      <c r="B69" s="57" t="s">
        <v>590</v>
      </c>
      <c r="C69" s="57" t="s">
        <v>591</v>
      </c>
    </row>
    <row r="71" spans="1:13" x14ac:dyDescent="0.3">
      <c r="A71" s="171" t="s">
        <v>592</v>
      </c>
      <c r="B71" s="170"/>
      <c r="C71" s="170"/>
      <c r="D71" s="170"/>
      <c r="E71" s="170"/>
      <c r="F71" s="170"/>
      <c r="G71" s="170"/>
      <c r="H71" s="170"/>
      <c r="I71" s="170"/>
      <c r="J71" s="170"/>
      <c r="K71" s="170"/>
      <c r="L71" s="170"/>
      <c r="M71" s="170"/>
    </row>
    <row r="72" spans="1:13" ht="28.8" customHeight="1" x14ac:dyDescent="0.3">
      <c r="A72" s="58" t="s">
        <v>593</v>
      </c>
      <c r="B72" s="57" t="s">
        <v>594</v>
      </c>
    </row>
    <row r="73" spans="1:13" ht="28.8" customHeight="1" x14ac:dyDescent="0.3">
      <c r="A73" s="58" t="s">
        <v>595</v>
      </c>
      <c r="B73" s="57" t="s">
        <v>596</v>
      </c>
    </row>
    <row r="74" spans="1:13" ht="28.8" customHeight="1" x14ac:dyDescent="0.3">
      <c r="A74" s="58" t="s">
        <v>597</v>
      </c>
      <c r="B74" s="57" t="s">
        <v>598</v>
      </c>
    </row>
    <row r="75" spans="1:13" x14ac:dyDescent="0.3">
      <c r="A75" s="58" t="s">
        <v>599</v>
      </c>
      <c r="B75" s="57" t="s">
        <v>600</v>
      </c>
      <c r="C75" s="57" t="s">
        <v>601</v>
      </c>
    </row>
    <row r="78" spans="1:13" ht="18" customHeight="1" x14ac:dyDescent="0.35">
      <c r="A78" s="174" t="s">
        <v>602</v>
      </c>
      <c r="B78" s="170"/>
      <c r="C78" s="170"/>
      <c r="D78" s="170"/>
      <c r="E78" s="170"/>
      <c r="F78" s="170"/>
      <c r="G78" s="170"/>
      <c r="H78" s="170"/>
      <c r="I78" s="170"/>
      <c r="J78" s="170"/>
      <c r="K78" s="170"/>
      <c r="L78" s="170"/>
      <c r="M78" s="170"/>
    </row>
    <row r="80" spans="1:13" ht="15.6" customHeight="1" x14ac:dyDescent="0.3">
      <c r="A80" s="169" t="s">
        <v>482</v>
      </c>
      <c r="B80" s="170"/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</row>
    <row r="81" spans="1:13" x14ac:dyDescent="0.3">
      <c r="A81" s="57" t="s">
        <v>483</v>
      </c>
      <c r="B81" s="57" t="s">
        <v>484</v>
      </c>
    </row>
    <row r="82" spans="1:13" x14ac:dyDescent="0.3">
      <c r="A82" s="57" t="s">
        <v>485</v>
      </c>
      <c r="B82" s="57" t="s">
        <v>486</v>
      </c>
    </row>
    <row r="83" spans="1:13" ht="28.8" customHeight="1" x14ac:dyDescent="0.3">
      <c r="A83" s="57" t="s">
        <v>487</v>
      </c>
      <c r="B83" s="57" t="s">
        <v>488</v>
      </c>
    </row>
    <row r="85" spans="1:13" ht="15.6" customHeight="1" x14ac:dyDescent="0.3">
      <c r="A85" s="169" t="s">
        <v>489</v>
      </c>
      <c r="B85" s="170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</row>
    <row r="86" spans="1:13" ht="28.8" customHeight="1" x14ac:dyDescent="0.3">
      <c r="A86" s="57" t="s">
        <v>490</v>
      </c>
      <c r="B86" s="57" t="s">
        <v>603</v>
      </c>
    </row>
    <row r="87" spans="1:13" x14ac:dyDescent="0.3">
      <c r="A87" s="57" t="s">
        <v>492</v>
      </c>
      <c r="B87" s="57" t="s">
        <v>604</v>
      </c>
    </row>
    <row r="88" spans="1:13" x14ac:dyDescent="0.3">
      <c r="A88" s="57" t="s">
        <v>494</v>
      </c>
      <c r="B88" s="57" t="s">
        <v>495</v>
      </c>
    </row>
    <row r="89" spans="1:13" x14ac:dyDescent="0.3">
      <c r="A89" s="57" t="s">
        <v>496</v>
      </c>
      <c r="B89" s="57" t="s">
        <v>495</v>
      </c>
    </row>
    <row r="91" spans="1:13" ht="15.6" customHeight="1" x14ac:dyDescent="0.3">
      <c r="A91" s="169" t="s">
        <v>497</v>
      </c>
      <c r="B91" s="170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</row>
    <row r="92" spans="1:13" ht="43.2" customHeight="1" x14ac:dyDescent="0.3">
      <c r="A92" s="57" t="s">
        <v>498</v>
      </c>
      <c r="B92" s="57" t="s">
        <v>605</v>
      </c>
    </row>
    <row r="93" spans="1:13" ht="28.8" customHeight="1" x14ac:dyDescent="0.3">
      <c r="A93" s="57" t="s">
        <v>500</v>
      </c>
      <c r="B93" s="57" t="s">
        <v>606</v>
      </c>
    </row>
    <row r="94" spans="1:13" ht="28.8" customHeight="1" x14ac:dyDescent="0.3">
      <c r="A94" s="57" t="s">
        <v>502</v>
      </c>
      <c r="B94" s="57" t="s">
        <v>607</v>
      </c>
    </row>
    <row r="95" spans="1:13" ht="28.8" customHeight="1" x14ac:dyDescent="0.3">
      <c r="A95" s="57" t="s">
        <v>504</v>
      </c>
      <c r="B95" s="57" t="s">
        <v>608</v>
      </c>
    </row>
    <row r="97" spans="1:13" ht="15.6" customHeight="1" x14ac:dyDescent="0.3">
      <c r="A97" s="169" t="s">
        <v>506</v>
      </c>
      <c r="B97" s="170"/>
      <c r="C97" s="170"/>
      <c r="D97" s="170"/>
      <c r="E97" s="170"/>
      <c r="F97" s="170"/>
      <c r="G97" s="170"/>
      <c r="H97" s="170"/>
      <c r="I97" s="170"/>
      <c r="J97" s="170"/>
      <c r="K97" s="170"/>
      <c r="L97" s="170"/>
      <c r="M97" s="170"/>
    </row>
    <row r="98" spans="1:13" ht="28.8" customHeight="1" x14ac:dyDescent="0.3">
      <c r="A98" s="57" t="s">
        <v>507</v>
      </c>
      <c r="B98" s="57" t="s">
        <v>609</v>
      </c>
    </row>
    <row r="99" spans="1:13" ht="57.6" customHeight="1" x14ac:dyDescent="0.3">
      <c r="A99" s="57" t="s">
        <v>4</v>
      </c>
      <c r="B99" s="57" t="s">
        <v>610</v>
      </c>
    </row>
    <row r="101" spans="1:13" ht="15.6" customHeight="1" x14ac:dyDescent="0.3">
      <c r="A101" s="169" t="s">
        <v>510</v>
      </c>
      <c r="B101" s="170"/>
      <c r="C101" s="170"/>
      <c r="D101" s="170"/>
      <c r="E101" s="170"/>
      <c r="F101" s="170"/>
      <c r="G101" s="170"/>
      <c r="H101" s="170"/>
      <c r="I101" s="170"/>
      <c r="J101" s="170"/>
      <c r="K101" s="170"/>
      <c r="L101" s="170"/>
      <c r="M101" s="170"/>
    </row>
    <row r="102" spans="1:13" x14ac:dyDescent="0.3">
      <c r="A102" s="57" t="s">
        <v>511</v>
      </c>
      <c r="B102" s="57" t="s">
        <v>413</v>
      </c>
      <c r="C102" s="57" t="s">
        <v>512</v>
      </c>
    </row>
    <row r="103" spans="1:13" ht="43.2" customHeight="1" x14ac:dyDescent="0.3">
      <c r="A103" s="57" t="s">
        <v>611</v>
      </c>
      <c r="B103" s="57" t="s">
        <v>612</v>
      </c>
      <c r="C103" s="57" t="s">
        <v>613</v>
      </c>
    </row>
    <row r="104" spans="1:13" ht="43.2" customHeight="1" x14ac:dyDescent="0.3">
      <c r="A104" s="57" t="s">
        <v>614</v>
      </c>
      <c r="B104" s="57" t="s">
        <v>615</v>
      </c>
      <c r="C104" s="57" t="s">
        <v>613</v>
      </c>
    </row>
    <row r="105" spans="1:13" ht="43.2" customHeight="1" x14ac:dyDescent="0.3">
      <c r="A105" s="57" t="s">
        <v>616</v>
      </c>
      <c r="B105" s="57" t="s">
        <v>617</v>
      </c>
      <c r="C105" s="57" t="s">
        <v>613</v>
      </c>
    </row>
    <row r="106" spans="1:13" ht="43.2" customHeight="1" x14ac:dyDescent="0.3">
      <c r="A106" s="57" t="s">
        <v>618</v>
      </c>
      <c r="B106" s="57" t="s">
        <v>619</v>
      </c>
      <c r="C106" s="57" t="s">
        <v>613</v>
      </c>
    </row>
    <row r="107" spans="1:13" ht="43.2" customHeight="1" x14ac:dyDescent="0.3">
      <c r="A107" s="57" t="s">
        <v>620</v>
      </c>
      <c r="B107" s="57" t="s">
        <v>621</v>
      </c>
      <c r="C107" s="57" t="s">
        <v>613</v>
      </c>
    </row>
    <row r="108" spans="1:13" ht="28.8" customHeight="1" x14ac:dyDescent="0.3">
      <c r="A108" s="57" t="s">
        <v>521</v>
      </c>
      <c r="B108" s="57" t="s">
        <v>622</v>
      </c>
      <c r="C108" s="57" t="s">
        <v>523</v>
      </c>
    </row>
    <row r="110" spans="1:13" ht="15.6" customHeight="1" x14ac:dyDescent="0.3">
      <c r="A110" s="169" t="s">
        <v>524</v>
      </c>
      <c r="B110" s="170"/>
      <c r="C110" s="170"/>
      <c r="D110" s="170"/>
      <c r="E110" s="170"/>
      <c r="F110" s="170"/>
      <c r="G110" s="170"/>
      <c r="H110" s="170"/>
      <c r="I110" s="170"/>
      <c r="J110" s="170"/>
      <c r="K110" s="170"/>
      <c r="L110" s="170"/>
      <c r="M110" s="170"/>
    </row>
    <row r="111" spans="1:13" x14ac:dyDescent="0.3">
      <c r="A111" s="57" t="s">
        <v>525</v>
      </c>
      <c r="B111" s="57" t="s">
        <v>413</v>
      </c>
    </row>
    <row r="112" spans="1:13" ht="43.2" customHeight="1" x14ac:dyDescent="0.3">
      <c r="A112" s="57" t="s">
        <v>526</v>
      </c>
      <c r="B112" s="57" t="s">
        <v>623</v>
      </c>
    </row>
    <row r="114" spans="1:13" ht="15.6" customHeight="1" x14ac:dyDescent="0.3">
      <c r="A114" s="169" t="s">
        <v>528</v>
      </c>
      <c r="B114" s="170"/>
      <c r="C114" s="170"/>
      <c r="D114" s="170"/>
      <c r="E114" s="170"/>
      <c r="F114" s="170"/>
      <c r="G114" s="170"/>
      <c r="H114" s="170"/>
      <c r="I114" s="170"/>
      <c r="J114" s="170"/>
      <c r="K114" s="170"/>
      <c r="L114" s="170"/>
      <c r="M114" s="170"/>
    </row>
    <row r="115" spans="1:13" x14ac:dyDescent="0.3">
      <c r="A115" s="57" t="s">
        <v>529</v>
      </c>
      <c r="B115" s="57" t="s">
        <v>530</v>
      </c>
      <c r="C115" s="57" t="s">
        <v>531</v>
      </c>
    </row>
    <row r="116" spans="1:13" ht="28.8" customHeight="1" x14ac:dyDescent="0.3">
      <c r="A116" s="57" t="s">
        <v>532</v>
      </c>
      <c r="B116" s="57" t="s">
        <v>533</v>
      </c>
      <c r="C116" s="57" t="s">
        <v>534</v>
      </c>
    </row>
    <row r="117" spans="1:13" ht="43.2" customHeight="1" x14ac:dyDescent="0.3">
      <c r="A117" s="57" t="s">
        <v>535</v>
      </c>
      <c r="B117" s="57" t="s">
        <v>536</v>
      </c>
      <c r="C117" s="57" t="s">
        <v>624</v>
      </c>
    </row>
    <row r="118" spans="1:13" ht="28.8" customHeight="1" x14ac:dyDescent="0.3">
      <c r="A118" s="57" t="s">
        <v>625</v>
      </c>
      <c r="B118" s="57" t="s">
        <v>626</v>
      </c>
      <c r="C118" s="57" t="s">
        <v>627</v>
      </c>
    </row>
    <row r="119" spans="1:13" ht="43.2" customHeight="1" x14ac:dyDescent="0.3">
      <c r="A119" s="57" t="s">
        <v>628</v>
      </c>
    </row>
    <row r="121" spans="1:13" ht="15.6" customHeight="1" x14ac:dyDescent="0.3">
      <c r="A121" s="169" t="s">
        <v>542</v>
      </c>
      <c r="B121" s="170"/>
      <c r="C121" s="170"/>
      <c r="D121" s="170"/>
      <c r="E121" s="170"/>
      <c r="F121" s="170"/>
      <c r="G121" s="170"/>
      <c r="H121" s="170"/>
      <c r="I121" s="170"/>
      <c r="J121" s="170"/>
      <c r="K121" s="170"/>
      <c r="L121" s="170"/>
      <c r="M121" s="170"/>
    </row>
    <row r="122" spans="1:13" ht="28.8" customHeight="1" x14ac:dyDescent="0.3">
      <c r="A122" s="57" t="s">
        <v>543</v>
      </c>
      <c r="B122" s="57" t="s">
        <v>629</v>
      </c>
    </row>
    <row r="123" spans="1:13" ht="28.8" customHeight="1" x14ac:dyDescent="0.3">
      <c r="A123" s="57" t="s">
        <v>545</v>
      </c>
      <c r="B123" s="57" t="s">
        <v>546</v>
      </c>
    </row>
    <row r="125" spans="1:13" ht="15.6" customHeight="1" x14ac:dyDescent="0.3">
      <c r="A125" s="169" t="s">
        <v>547</v>
      </c>
      <c r="B125" s="170"/>
      <c r="C125" s="170"/>
      <c r="D125" s="170"/>
      <c r="E125" s="170"/>
      <c r="F125" s="170"/>
      <c r="G125" s="170"/>
      <c r="H125" s="170"/>
      <c r="I125" s="170"/>
      <c r="J125" s="170"/>
      <c r="K125" s="170"/>
      <c r="L125" s="170"/>
      <c r="M125" s="170"/>
    </row>
    <row r="126" spans="1:13" x14ac:dyDescent="0.3">
      <c r="A126" s="57" t="s">
        <v>548</v>
      </c>
      <c r="B126" s="57" t="s">
        <v>413</v>
      </c>
    </row>
    <row r="127" spans="1:13" ht="28.8" customHeight="1" x14ac:dyDescent="0.3">
      <c r="A127" s="57" t="s">
        <v>549</v>
      </c>
      <c r="B127" s="57" t="s">
        <v>630</v>
      </c>
    </row>
    <row r="128" spans="1:13" ht="28.8" customHeight="1" x14ac:dyDescent="0.3">
      <c r="A128" s="57" t="s">
        <v>631</v>
      </c>
      <c r="B128" s="57" t="s">
        <v>632</v>
      </c>
    </row>
    <row r="129" spans="1:13" ht="28.8" customHeight="1" x14ac:dyDescent="0.3">
      <c r="A129" s="57" t="s">
        <v>553</v>
      </c>
      <c r="B129" s="57" t="s">
        <v>554</v>
      </c>
    </row>
    <row r="130" spans="1:13" ht="28.8" customHeight="1" x14ac:dyDescent="0.3">
      <c r="A130" s="57" t="s">
        <v>555</v>
      </c>
      <c r="B130" s="57" t="s">
        <v>556</v>
      </c>
    </row>
    <row r="131" spans="1:13" x14ac:dyDescent="0.3">
      <c r="A131" s="57" t="s">
        <v>557</v>
      </c>
      <c r="B131" s="57" t="s">
        <v>633</v>
      </c>
    </row>
    <row r="132" spans="1:13" ht="28.8" customHeight="1" x14ac:dyDescent="0.3">
      <c r="A132" s="57" t="s">
        <v>559</v>
      </c>
      <c r="B132" s="57" t="s">
        <v>560</v>
      </c>
    </row>
    <row r="133" spans="1:13" ht="43.2" customHeight="1" x14ac:dyDescent="0.3">
      <c r="A133" s="57" t="s">
        <v>634</v>
      </c>
      <c r="B133" s="57" t="s">
        <v>635</v>
      </c>
    </row>
    <row r="135" spans="1:13" ht="15.6" customHeight="1" x14ac:dyDescent="0.3">
      <c r="A135" s="169" t="s">
        <v>563</v>
      </c>
      <c r="B135" s="170"/>
      <c r="C135" s="170"/>
      <c r="D135" s="170"/>
      <c r="E135" s="170"/>
      <c r="F135" s="170"/>
      <c r="G135" s="170"/>
      <c r="H135" s="170"/>
      <c r="I135" s="170"/>
      <c r="J135" s="170"/>
      <c r="K135" s="170"/>
      <c r="L135" s="170"/>
      <c r="M135" s="170"/>
    </row>
    <row r="136" spans="1:13" ht="28.8" customHeight="1" x14ac:dyDescent="0.3">
      <c r="A136" s="57" t="s">
        <v>564</v>
      </c>
      <c r="B136" s="57" t="s">
        <v>636</v>
      </c>
    </row>
    <row r="137" spans="1:13" ht="28.8" customHeight="1" x14ac:dyDescent="0.3">
      <c r="A137" s="57" t="s">
        <v>566</v>
      </c>
      <c r="B137" s="57" t="s">
        <v>637</v>
      </c>
    </row>
    <row r="138" spans="1:13" ht="28.8" customHeight="1" x14ac:dyDescent="0.3">
      <c r="A138" s="57" t="s">
        <v>568</v>
      </c>
      <c r="B138" s="57" t="s">
        <v>638</v>
      </c>
    </row>
    <row r="139" spans="1:13" ht="28.8" customHeight="1" x14ac:dyDescent="0.3">
      <c r="A139" s="57" t="s">
        <v>570</v>
      </c>
      <c r="B139" s="57" t="s">
        <v>639</v>
      </c>
    </row>
    <row r="140" spans="1:13" ht="28.8" customHeight="1" x14ac:dyDescent="0.3">
      <c r="A140" s="57" t="s">
        <v>572</v>
      </c>
      <c r="B140" s="57" t="s">
        <v>573</v>
      </c>
    </row>
    <row r="141" spans="1:13" ht="28.8" customHeight="1" x14ac:dyDescent="0.3">
      <c r="A141" s="57" t="s">
        <v>574</v>
      </c>
      <c r="B141" s="57" t="s">
        <v>575</v>
      </c>
    </row>
    <row r="143" spans="1:13" ht="15.6" customHeight="1" x14ac:dyDescent="0.3">
      <c r="A143" s="169" t="s">
        <v>576</v>
      </c>
      <c r="B143" s="170"/>
      <c r="C143" s="170"/>
      <c r="D143" s="170"/>
      <c r="E143" s="170"/>
      <c r="F143" s="170"/>
      <c r="G143" s="170"/>
      <c r="H143" s="170"/>
      <c r="I143" s="170"/>
      <c r="J143" s="170"/>
      <c r="K143" s="170"/>
      <c r="L143" s="170"/>
      <c r="M143" s="170"/>
    </row>
    <row r="144" spans="1:13" x14ac:dyDescent="0.3">
      <c r="A144" s="57" t="s">
        <v>577</v>
      </c>
      <c r="B144" s="57" t="s">
        <v>578</v>
      </c>
      <c r="C144" s="57" t="s">
        <v>579</v>
      </c>
    </row>
    <row r="145" spans="1:3" ht="43.2" customHeight="1" x14ac:dyDescent="0.3">
      <c r="A145" s="57" t="s">
        <v>583</v>
      </c>
      <c r="B145" s="57" t="s">
        <v>640</v>
      </c>
      <c r="C145" s="57" t="s">
        <v>585</v>
      </c>
    </row>
    <row r="146" spans="1:3" ht="57.6" customHeight="1" x14ac:dyDescent="0.3">
      <c r="A146" s="57" t="s">
        <v>641</v>
      </c>
      <c r="B146" s="57" t="s">
        <v>642</v>
      </c>
      <c r="C146" s="57" t="s">
        <v>643</v>
      </c>
    </row>
    <row r="147" spans="1:3" ht="57.6" customHeight="1" x14ac:dyDescent="0.3">
      <c r="A147" s="57" t="s">
        <v>589</v>
      </c>
      <c r="B147" s="57" t="s">
        <v>644</v>
      </c>
      <c r="C147" s="57" t="s">
        <v>645</v>
      </c>
    </row>
    <row r="148" spans="1:3" ht="28.8" customHeight="1" x14ac:dyDescent="0.3">
      <c r="A148" s="57" t="s">
        <v>646</v>
      </c>
      <c r="B148" s="57" t="s">
        <v>647</v>
      </c>
      <c r="C148" s="57" t="s">
        <v>648</v>
      </c>
    </row>
    <row r="150" spans="1:3" x14ac:dyDescent="0.3">
      <c r="A150" s="57" t="s">
        <v>592</v>
      </c>
    </row>
    <row r="151" spans="1:3" ht="28.8" customHeight="1" x14ac:dyDescent="0.3">
      <c r="A151" s="57" t="s">
        <v>593</v>
      </c>
      <c r="B151" s="57" t="s">
        <v>649</v>
      </c>
    </row>
    <row r="152" spans="1:3" ht="28.8" customHeight="1" x14ac:dyDescent="0.3">
      <c r="A152" s="57" t="s">
        <v>595</v>
      </c>
      <c r="B152" s="57" t="s">
        <v>650</v>
      </c>
    </row>
    <row r="153" spans="1:3" ht="28.8" customHeight="1" x14ac:dyDescent="0.3">
      <c r="A153" s="57" t="s">
        <v>597</v>
      </c>
      <c r="B153" s="57" t="s">
        <v>598</v>
      </c>
    </row>
    <row r="154" spans="1:3" x14ac:dyDescent="0.3">
      <c r="A154" s="57" t="s">
        <v>599</v>
      </c>
      <c r="B154" s="57" t="s">
        <v>600</v>
      </c>
      <c r="C154" s="57" t="s">
        <v>601</v>
      </c>
    </row>
  </sheetData>
  <mergeCells count="26">
    <mergeCell ref="A14:M14"/>
    <mergeCell ref="A8:M8"/>
    <mergeCell ref="A135:M135"/>
    <mergeCell ref="A97:M97"/>
    <mergeCell ref="A35:M35"/>
    <mergeCell ref="A91:M91"/>
    <mergeCell ref="A20:M20"/>
    <mergeCell ref="A125:M125"/>
    <mergeCell ref="A121:M121"/>
    <mergeCell ref="A31:M31"/>
    <mergeCell ref="A143:M143"/>
    <mergeCell ref="A114:M114"/>
    <mergeCell ref="A64:M64"/>
    <mergeCell ref="A24:M24"/>
    <mergeCell ref="A1:M1"/>
    <mergeCell ref="A110:M110"/>
    <mergeCell ref="A40:C40"/>
    <mergeCell ref="A78:M78"/>
    <mergeCell ref="A46:M46"/>
    <mergeCell ref="A80:M80"/>
    <mergeCell ref="A56:M56"/>
    <mergeCell ref="A101:M101"/>
    <mergeCell ref="A3:M3"/>
    <mergeCell ref="A71:M71"/>
    <mergeCell ref="A85:M85"/>
    <mergeCell ref="A42:M4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3"/>
  <sheetViews>
    <sheetView zoomScaleNormal="100" workbookViewId="0">
      <selection activeCell="B5" sqref="B5:K5"/>
    </sheetView>
  </sheetViews>
  <sheetFormatPr baseColWidth="10" defaultColWidth="8.77734375" defaultRowHeight="14.4" x14ac:dyDescent="0.3"/>
  <cols>
    <col min="1" max="1" width="31" style="57" customWidth="1"/>
    <col min="2" max="2" width="13.5546875" style="57" customWidth="1"/>
    <col min="3" max="3" width="45" style="57" customWidth="1"/>
    <col min="4" max="4" width="15" style="57" customWidth="1"/>
    <col min="5" max="5" width="25" style="57" customWidth="1"/>
    <col min="6" max="6" width="15" style="57" customWidth="1"/>
    <col min="7" max="8" width="12" style="57" customWidth="1"/>
    <col min="9" max="9" width="16.6640625" style="57" customWidth="1"/>
    <col min="10" max="11" width="35" style="57" customWidth="1"/>
    <col min="12" max="14" width="8.77734375" style="57" customWidth="1"/>
    <col min="15" max="16384" width="8.77734375" style="57"/>
  </cols>
  <sheetData>
    <row r="1" spans="1:11" x14ac:dyDescent="0.3">
      <c r="A1" s="172" t="s">
        <v>651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</row>
    <row r="3" spans="1:11" x14ac:dyDescent="0.3">
      <c r="A3" s="176" t="s">
        <v>652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</row>
    <row r="4" spans="1:11" x14ac:dyDescent="0.3">
      <c r="A4" s="58" t="s">
        <v>653</v>
      </c>
      <c r="B4" s="170" t="s">
        <v>654</v>
      </c>
      <c r="C4" s="170"/>
      <c r="D4" s="170"/>
      <c r="E4" s="170"/>
      <c r="F4" s="170"/>
      <c r="G4" s="170"/>
      <c r="H4" s="170"/>
      <c r="I4" s="170"/>
      <c r="J4" s="170"/>
      <c r="K4" s="170"/>
    </row>
    <row r="5" spans="1:11" x14ac:dyDescent="0.3">
      <c r="A5" s="58" t="s">
        <v>655</v>
      </c>
      <c r="B5" s="170" t="s">
        <v>656</v>
      </c>
      <c r="C5" s="170"/>
      <c r="D5" s="170"/>
      <c r="E5" s="170"/>
      <c r="F5" s="170"/>
      <c r="G5" s="170"/>
      <c r="H5" s="170"/>
      <c r="I5" s="170"/>
      <c r="J5" s="170"/>
      <c r="K5" s="170"/>
    </row>
    <row r="6" spans="1:11" x14ac:dyDescent="0.3">
      <c r="A6" s="58" t="s">
        <v>657</v>
      </c>
      <c r="B6" s="170" t="s">
        <v>658</v>
      </c>
      <c r="C6" s="170"/>
      <c r="D6" s="170"/>
      <c r="E6" s="170"/>
      <c r="F6" s="170"/>
      <c r="G6" s="170"/>
      <c r="H6" s="170"/>
      <c r="I6" s="170"/>
      <c r="J6" s="170"/>
      <c r="K6" s="170"/>
    </row>
    <row r="7" spans="1:11" x14ac:dyDescent="0.3">
      <c r="A7" s="58" t="s">
        <v>659</v>
      </c>
      <c r="B7" s="170" t="s">
        <v>660</v>
      </c>
      <c r="C7" s="170"/>
      <c r="D7" s="170"/>
      <c r="E7" s="170"/>
      <c r="F7" s="170"/>
      <c r="G7" s="170"/>
      <c r="H7" s="170"/>
      <c r="I7" s="170"/>
      <c r="J7" s="170"/>
      <c r="K7" s="170"/>
    </row>
    <row r="9" spans="1:11" x14ac:dyDescent="0.3">
      <c r="A9" s="176" t="s">
        <v>661</v>
      </c>
      <c r="B9" s="170"/>
      <c r="C9" s="170"/>
      <c r="D9" s="170"/>
      <c r="E9" s="170"/>
      <c r="F9" s="170"/>
      <c r="G9" s="170"/>
      <c r="H9" s="170"/>
      <c r="I9" s="170"/>
      <c r="J9" s="170"/>
      <c r="K9" s="170"/>
    </row>
    <row r="10" spans="1:11" x14ac:dyDescent="0.3">
      <c r="A10" s="58" t="s">
        <v>662</v>
      </c>
      <c r="B10" s="57" t="s">
        <v>663</v>
      </c>
    </row>
    <row r="11" spans="1:11" x14ac:dyDescent="0.3">
      <c r="A11" s="58" t="s">
        <v>664</v>
      </c>
      <c r="B11" s="170" t="s">
        <v>665</v>
      </c>
      <c r="C11" s="170"/>
      <c r="D11" s="170"/>
      <c r="E11" s="170"/>
      <c r="F11" s="170"/>
      <c r="G11" s="170"/>
      <c r="H11" s="170"/>
      <c r="I11" s="170"/>
      <c r="J11" s="170"/>
      <c r="K11" s="170"/>
    </row>
    <row r="12" spans="1:11" x14ac:dyDescent="0.3">
      <c r="A12" s="62" t="s">
        <v>666</v>
      </c>
      <c r="B12" s="170" t="s">
        <v>667</v>
      </c>
      <c r="C12" s="170"/>
      <c r="D12" s="170"/>
      <c r="E12" s="170"/>
      <c r="F12" s="170"/>
      <c r="G12" s="170"/>
      <c r="H12" s="170"/>
      <c r="I12" s="170"/>
      <c r="J12" s="170"/>
      <c r="K12" s="170"/>
    </row>
    <row r="14" spans="1:11" x14ac:dyDescent="0.3">
      <c r="A14" s="176" t="s">
        <v>668</v>
      </c>
      <c r="B14" s="170"/>
      <c r="C14" s="170"/>
      <c r="D14" s="170"/>
      <c r="E14" s="170"/>
      <c r="F14" s="170"/>
      <c r="G14" s="170"/>
      <c r="H14" s="170"/>
      <c r="I14" s="170"/>
      <c r="J14" s="170"/>
      <c r="K14" s="170"/>
    </row>
    <row r="15" spans="1:11" x14ac:dyDescent="0.3">
      <c r="B15" s="63" t="s">
        <v>669</v>
      </c>
      <c r="C15" s="63" t="s">
        <v>670</v>
      </c>
      <c r="D15" s="63" t="s">
        <v>671</v>
      </c>
      <c r="E15" s="63" t="s">
        <v>672</v>
      </c>
      <c r="G15" s="58" t="s">
        <v>366</v>
      </c>
    </row>
    <row r="16" spans="1:11" ht="28.8" customHeight="1" x14ac:dyDescent="0.3">
      <c r="A16" s="64" t="s">
        <v>673</v>
      </c>
      <c r="G16" s="60" t="s">
        <v>674</v>
      </c>
    </row>
    <row r="17" spans="1:11" x14ac:dyDescent="0.3">
      <c r="A17" s="63" t="s">
        <v>672</v>
      </c>
      <c r="C17" s="53" t="s">
        <v>675</v>
      </c>
      <c r="D17" s="54" t="s">
        <v>676</v>
      </c>
      <c r="E17" s="65" t="s">
        <v>677</v>
      </c>
      <c r="G17" s="66" t="s">
        <v>678</v>
      </c>
    </row>
    <row r="18" spans="1:11" ht="28.8" customHeight="1" x14ac:dyDescent="0.3">
      <c r="A18" s="63" t="s">
        <v>671</v>
      </c>
      <c r="C18" s="67" t="s">
        <v>116</v>
      </c>
      <c r="D18" s="53" t="s">
        <v>679</v>
      </c>
      <c r="E18" s="68" t="s">
        <v>116</v>
      </c>
      <c r="G18" s="69" t="s">
        <v>680</v>
      </c>
    </row>
    <row r="19" spans="1:11" ht="28.8" customHeight="1" x14ac:dyDescent="0.3">
      <c r="A19" s="63" t="s">
        <v>670</v>
      </c>
      <c r="C19" s="67" t="s">
        <v>116</v>
      </c>
      <c r="D19" s="67" t="s">
        <v>116</v>
      </c>
      <c r="E19" s="70" t="s">
        <v>116</v>
      </c>
      <c r="G19" s="71" t="s">
        <v>681</v>
      </c>
    </row>
    <row r="22" spans="1:11" x14ac:dyDescent="0.3">
      <c r="A22" s="176" t="s">
        <v>682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</row>
    <row r="23" spans="1:11" ht="40.5" customHeight="1" x14ac:dyDescent="0.3">
      <c r="A23" s="55" t="s">
        <v>683</v>
      </c>
      <c r="B23" s="55" t="s">
        <v>684</v>
      </c>
      <c r="C23" s="55" t="s">
        <v>685</v>
      </c>
      <c r="D23" s="55" t="s">
        <v>577</v>
      </c>
      <c r="E23" s="55" t="s">
        <v>686</v>
      </c>
      <c r="F23" s="55" t="s">
        <v>687</v>
      </c>
      <c r="G23" s="55" t="s">
        <v>688</v>
      </c>
      <c r="H23" s="55" t="s">
        <v>689</v>
      </c>
      <c r="I23" s="55" t="s">
        <v>690</v>
      </c>
      <c r="J23" s="55" t="s">
        <v>691</v>
      </c>
      <c r="K23" s="55" t="s">
        <v>692</v>
      </c>
    </row>
    <row r="24" spans="1:11" ht="43.2" customHeight="1" x14ac:dyDescent="0.3">
      <c r="A24" s="72" t="s">
        <v>693</v>
      </c>
      <c r="B24" s="3" t="s">
        <v>694</v>
      </c>
      <c r="C24" s="3" t="s">
        <v>695</v>
      </c>
      <c r="D24" s="3" t="s">
        <v>696</v>
      </c>
      <c r="E24" s="3" t="s">
        <v>697</v>
      </c>
      <c r="F24" s="73">
        <v>3</v>
      </c>
      <c r="G24" s="73">
        <v>3</v>
      </c>
      <c r="H24" s="74">
        <v>9</v>
      </c>
      <c r="I24" s="75">
        <v>4</v>
      </c>
      <c r="J24" s="3" t="s">
        <v>698</v>
      </c>
      <c r="K24" s="3" t="s">
        <v>699</v>
      </c>
    </row>
    <row r="25" spans="1:11" ht="43.2" customHeight="1" x14ac:dyDescent="0.3">
      <c r="A25" s="72" t="s">
        <v>700</v>
      </c>
      <c r="B25" s="3" t="s">
        <v>701</v>
      </c>
      <c r="C25" s="3" t="s">
        <v>702</v>
      </c>
      <c r="D25" s="3" t="s">
        <v>703</v>
      </c>
      <c r="E25" s="3" t="s">
        <v>704</v>
      </c>
      <c r="F25" s="73">
        <v>3</v>
      </c>
      <c r="G25" s="73">
        <v>2</v>
      </c>
      <c r="H25" s="76">
        <v>6</v>
      </c>
      <c r="I25" s="75">
        <v>3</v>
      </c>
      <c r="J25" s="3" t="s">
        <v>705</v>
      </c>
      <c r="K25" s="3" t="s">
        <v>706</v>
      </c>
    </row>
    <row r="26" spans="1:11" ht="43.2" customHeight="1" x14ac:dyDescent="0.3">
      <c r="A26" s="72" t="s">
        <v>707</v>
      </c>
      <c r="B26" s="3" t="s">
        <v>708</v>
      </c>
      <c r="C26" s="3" t="s">
        <v>709</v>
      </c>
      <c r="D26" s="3" t="s">
        <v>710</v>
      </c>
      <c r="E26" s="3" t="s">
        <v>711</v>
      </c>
      <c r="F26" s="73">
        <v>3</v>
      </c>
      <c r="G26" s="73">
        <v>2</v>
      </c>
      <c r="H26" s="76">
        <v>6</v>
      </c>
      <c r="I26" s="75">
        <v>3</v>
      </c>
      <c r="J26" s="3" t="s">
        <v>712</v>
      </c>
      <c r="K26" s="3" t="s">
        <v>713</v>
      </c>
    </row>
    <row r="27" spans="1:11" ht="43.2" customHeight="1" x14ac:dyDescent="0.3">
      <c r="A27" s="72" t="s">
        <v>714</v>
      </c>
      <c r="B27" s="3" t="s">
        <v>715</v>
      </c>
      <c r="C27" s="3" t="s">
        <v>716</v>
      </c>
      <c r="D27" s="3" t="s">
        <v>717</v>
      </c>
      <c r="E27" s="3" t="s">
        <v>718</v>
      </c>
      <c r="F27" s="73">
        <v>3</v>
      </c>
      <c r="G27" s="73">
        <v>2</v>
      </c>
      <c r="H27" s="76">
        <v>6</v>
      </c>
      <c r="I27" s="77">
        <v>2</v>
      </c>
      <c r="J27" s="3" t="s">
        <v>719</v>
      </c>
      <c r="K27" s="3" t="s">
        <v>720</v>
      </c>
    </row>
    <row r="28" spans="1:11" ht="57.6" customHeight="1" x14ac:dyDescent="0.3">
      <c r="A28" s="72" t="s">
        <v>721</v>
      </c>
      <c r="B28" s="3" t="s">
        <v>722</v>
      </c>
      <c r="C28" s="3" t="s">
        <v>723</v>
      </c>
      <c r="D28" s="3" t="s">
        <v>724</v>
      </c>
      <c r="E28" s="3" t="s">
        <v>725</v>
      </c>
      <c r="F28" s="73">
        <v>3</v>
      </c>
      <c r="G28" s="73">
        <v>2</v>
      </c>
      <c r="H28" s="76">
        <v>6</v>
      </c>
      <c r="I28" s="75">
        <v>3</v>
      </c>
      <c r="J28" s="3" t="s">
        <v>726</v>
      </c>
      <c r="K28" s="3" t="s">
        <v>727</v>
      </c>
    </row>
    <row r="29" spans="1:11" ht="57.6" customHeight="1" x14ac:dyDescent="0.3">
      <c r="A29" s="72" t="s">
        <v>677</v>
      </c>
      <c r="B29" s="3" t="s">
        <v>728</v>
      </c>
      <c r="C29" s="3" t="s">
        <v>716</v>
      </c>
      <c r="D29" s="3" t="s">
        <v>729</v>
      </c>
      <c r="E29" s="3" t="s">
        <v>730</v>
      </c>
      <c r="F29" s="73">
        <v>3</v>
      </c>
      <c r="G29" s="73">
        <v>1</v>
      </c>
      <c r="H29" s="75">
        <v>3</v>
      </c>
      <c r="I29" s="77">
        <v>1</v>
      </c>
      <c r="J29" s="3" t="s">
        <v>731</v>
      </c>
      <c r="K29" s="3" t="s">
        <v>732</v>
      </c>
    </row>
    <row r="30" spans="1:11" ht="57.6" customHeight="1" x14ac:dyDescent="0.3">
      <c r="A30" s="72" t="s">
        <v>733</v>
      </c>
      <c r="B30" s="3" t="s">
        <v>734</v>
      </c>
      <c r="C30" s="3" t="s">
        <v>716</v>
      </c>
      <c r="D30" s="3" t="s">
        <v>735</v>
      </c>
      <c r="E30" s="3" t="s">
        <v>736</v>
      </c>
      <c r="F30" s="73">
        <v>2</v>
      </c>
      <c r="G30" s="73">
        <v>1</v>
      </c>
      <c r="H30" s="78">
        <v>2</v>
      </c>
      <c r="I30" s="77">
        <v>1</v>
      </c>
      <c r="J30" s="3" t="s">
        <v>737</v>
      </c>
      <c r="K30" s="3" t="s">
        <v>738</v>
      </c>
    </row>
    <row r="31" spans="1:11" ht="43.2" customHeight="1" x14ac:dyDescent="0.3">
      <c r="A31" s="72" t="s">
        <v>739</v>
      </c>
      <c r="B31" s="3" t="s">
        <v>740</v>
      </c>
      <c r="C31" s="3" t="s">
        <v>741</v>
      </c>
      <c r="D31" s="3" t="s">
        <v>742</v>
      </c>
      <c r="E31" s="3" t="s">
        <v>743</v>
      </c>
      <c r="F31" s="73">
        <v>2</v>
      </c>
      <c r="G31" s="73">
        <v>2</v>
      </c>
      <c r="H31" s="75">
        <v>4</v>
      </c>
      <c r="I31" s="77">
        <v>2</v>
      </c>
      <c r="J31" s="3" t="s">
        <v>744</v>
      </c>
      <c r="K31" s="3" t="s">
        <v>745</v>
      </c>
    </row>
    <row r="32" spans="1:11" ht="43.2" customHeight="1" x14ac:dyDescent="0.3">
      <c r="A32" s="72" t="s">
        <v>746</v>
      </c>
      <c r="B32" s="3" t="s">
        <v>747</v>
      </c>
      <c r="C32" s="3" t="s">
        <v>695</v>
      </c>
      <c r="D32" s="3" t="s">
        <v>748</v>
      </c>
      <c r="E32" s="3" t="s">
        <v>749</v>
      </c>
      <c r="F32" s="73">
        <v>2</v>
      </c>
      <c r="G32" s="73">
        <v>2</v>
      </c>
      <c r="H32" s="75">
        <v>4</v>
      </c>
      <c r="I32" s="77">
        <v>2</v>
      </c>
      <c r="J32" s="3" t="s">
        <v>750</v>
      </c>
      <c r="K32" s="3" t="s">
        <v>751</v>
      </c>
    </row>
    <row r="33" spans="1:11" x14ac:dyDescent="0.3">
      <c r="A33" s="176" t="s">
        <v>752</v>
      </c>
      <c r="B33" s="170"/>
      <c r="C33" s="170"/>
      <c r="D33" s="170"/>
      <c r="E33" s="170"/>
      <c r="F33" s="170"/>
      <c r="G33" s="170"/>
      <c r="H33" s="170"/>
      <c r="I33" s="170"/>
      <c r="J33" s="170"/>
      <c r="K33" s="170"/>
    </row>
    <row r="34" spans="1:11" x14ac:dyDescent="0.3">
      <c r="A34" s="55" t="s">
        <v>67</v>
      </c>
      <c r="B34" s="55" t="s">
        <v>753</v>
      </c>
      <c r="C34" s="55" t="s">
        <v>754</v>
      </c>
      <c r="D34" s="55" t="s">
        <v>755</v>
      </c>
      <c r="E34" s="55" t="s">
        <v>414</v>
      </c>
      <c r="F34" s="55" t="s">
        <v>756</v>
      </c>
      <c r="G34" s="55" t="s">
        <v>30</v>
      </c>
    </row>
    <row r="35" spans="1:11" ht="28.8" customHeight="1" x14ac:dyDescent="0.3">
      <c r="A35" s="74" t="s">
        <v>757</v>
      </c>
      <c r="B35" s="72" t="s">
        <v>693</v>
      </c>
      <c r="C35" s="3" t="s">
        <v>758</v>
      </c>
      <c r="D35" s="73" t="s">
        <v>691</v>
      </c>
      <c r="E35" s="56" t="s">
        <v>759</v>
      </c>
      <c r="F35" s="73" t="s">
        <v>760</v>
      </c>
      <c r="G35" s="79" t="s">
        <v>761</v>
      </c>
    </row>
    <row r="36" spans="1:11" ht="28.8" customHeight="1" x14ac:dyDescent="0.3">
      <c r="A36" s="74" t="s">
        <v>762</v>
      </c>
      <c r="B36" s="72" t="s">
        <v>693</v>
      </c>
      <c r="C36" s="3" t="s">
        <v>763</v>
      </c>
      <c r="D36" s="73" t="s">
        <v>691</v>
      </c>
      <c r="E36" s="56" t="s">
        <v>10</v>
      </c>
      <c r="F36" s="73" t="s">
        <v>764</v>
      </c>
      <c r="G36" s="79" t="s">
        <v>761</v>
      </c>
    </row>
    <row r="37" spans="1:11" ht="28.8" customHeight="1" x14ac:dyDescent="0.3">
      <c r="A37" s="76" t="s">
        <v>765</v>
      </c>
      <c r="B37" s="72" t="s">
        <v>714</v>
      </c>
      <c r="C37" s="3" t="s">
        <v>766</v>
      </c>
      <c r="D37" s="73" t="s">
        <v>691</v>
      </c>
      <c r="E37" s="56" t="s">
        <v>767</v>
      </c>
      <c r="F37" s="73" t="s">
        <v>768</v>
      </c>
      <c r="G37" s="79" t="s">
        <v>761</v>
      </c>
    </row>
    <row r="38" spans="1:11" ht="28.8" customHeight="1" x14ac:dyDescent="0.3">
      <c r="A38" s="76" t="s">
        <v>769</v>
      </c>
      <c r="B38" s="72" t="s">
        <v>714</v>
      </c>
      <c r="C38" s="3" t="s">
        <v>770</v>
      </c>
      <c r="D38" s="73" t="s">
        <v>691</v>
      </c>
      <c r="E38" s="56" t="s">
        <v>771</v>
      </c>
      <c r="F38" s="73" t="s">
        <v>270</v>
      </c>
      <c r="G38" s="73" t="s">
        <v>772</v>
      </c>
    </row>
    <row r="39" spans="1:11" ht="28.8" customHeight="1" x14ac:dyDescent="0.3">
      <c r="A39" s="76" t="s">
        <v>773</v>
      </c>
      <c r="B39" s="72" t="s">
        <v>714</v>
      </c>
      <c r="C39" s="3" t="s">
        <v>774</v>
      </c>
      <c r="D39" s="73" t="s">
        <v>691</v>
      </c>
      <c r="E39" s="56" t="s">
        <v>775</v>
      </c>
      <c r="F39" s="73" t="s">
        <v>273</v>
      </c>
      <c r="G39" s="73" t="s">
        <v>772</v>
      </c>
    </row>
    <row r="40" spans="1:11" ht="28.8" customHeight="1" x14ac:dyDescent="0.3">
      <c r="A40" s="76" t="s">
        <v>776</v>
      </c>
      <c r="B40" s="72" t="s">
        <v>700</v>
      </c>
      <c r="C40" s="3" t="s">
        <v>777</v>
      </c>
      <c r="D40" s="73" t="s">
        <v>691</v>
      </c>
      <c r="E40" s="56" t="s">
        <v>778</v>
      </c>
      <c r="F40" s="73" t="s">
        <v>779</v>
      </c>
      <c r="G40" s="79" t="s">
        <v>761</v>
      </c>
    </row>
    <row r="41" spans="1:11" ht="28.8" customHeight="1" x14ac:dyDescent="0.3">
      <c r="A41" s="76" t="s">
        <v>780</v>
      </c>
      <c r="B41" s="72" t="s">
        <v>700</v>
      </c>
      <c r="C41" s="3" t="s">
        <v>781</v>
      </c>
      <c r="D41" s="73" t="s">
        <v>691</v>
      </c>
      <c r="E41" s="56" t="s">
        <v>782</v>
      </c>
      <c r="F41" s="73" t="s">
        <v>269</v>
      </c>
      <c r="G41" s="79" t="s">
        <v>761</v>
      </c>
    </row>
    <row r="42" spans="1:11" ht="28.8" customHeight="1" x14ac:dyDescent="0.3">
      <c r="A42" s="76" t="s">
        <v>783</v>
      </c>
      <c r="B42" s="72" t="s">
        <v>721</v>
      </c>
      <c r="C42" s="3" t="s">
        <v>784</v>
      </c>
      <c r="D42" s="73" t="s">
        <v>691</v>
      </c>
      <c r="E42" s="56" t="s">
        <v>14</v>
      </c>
      <c r="F42" s="73" t="s">
        <v>269</v>
      </c>
      <c r="G42" s="73" t="s">
        <v>772</v>
      </c>
    </row>
    <row r="43" spans="1:11" ht="28.8" customHeight="1" x14ac:dyDescent="0.3">
      <c r="A43" s="76" t="s">
        <v>785</v>
      </c>
      <c r="B43" s="72" t="s">
        <v>721</v>
      </c>
      <c r="C43" s="3" t="s">
        <v>786</v>
      </c>
      <c r="D43" s="73" t="s">
        <v>691</v>
      </c>
      <c r="E43" s="56" t="s">
        <v>14</v>
      </c>
      <c r="F43" s="73" t="s">
        <v>272</v>
      </c>
      <c r="G43" s="73" t="s">
        <v>772</v>
      </c>
    </row>
    <row r="44" spans="1:11" ht="28.8" customHeight="1" x14ac:dyDescent="0.3">
      <c r="A44" s="76" t="s">
        <v>787</v>
      </c>
      <c r="B44" s="72" t="s">
        <v>707</v>
      </c>
      <c r="C44" s="3" t="s">
        <v>788</v>
      </c>
      <c r="D44" s="73" t="s">
        <v>691</v>
      </c>
      <c r="E44" s="56" t="s">
        <v>33</v>
      </c>
      <c r="F44" s="73" t="s">
        <v>760</v>
      </c>
      <c r="G44" s="79" t="s">
        <v>761</v>
      </c>
    </row>
    <row r="45" spans="1:11" ht="28.8" customHeight="1" x14ac:dyDescent="0.3">
      <c r="A45" s="76" t="s">
        <v>789</v>
      </c>
      <c r="B45" s="72" t="s">
        <v>707</v>
      </c>
      <c r="C45" s="3" t="s">
        <v>790</v>
      </c>
      <c r="D45" s="73" t="s">
        <v>691</v>
      </c>
      <c r="E45" s="56" t="s">
        <v>791</v>
      </c>
      <c r="F45" s="73" t="s">
        <v>270</v>
      </c>
      <c r="G45" s="73" t="s">
        <v>772</v>
      </c>
    </row>
    <row r="46" spans="1:11" ht="28.8" customHeight="1" x14ac:dyDescent="0.3">
      <c r="A46" s="75" t="s">
        <v>792</v>
      </c>
      <c r="B46" s="72" t="s">
        <v>739</v>
      </c>
      <c r="C46" s="3" t="s">
        <v>793</v>
      </c>
      <c r="D46" s="73" t="s">
        <v>691</v>
      </c>
      <c r="E46" s="56" t="s">
        <v>794</v>
      </c>
      <c r="F46" s="73" t="s">
        <v>269</v>
      </c>
      <c r="G46" s="73" t="s">
        <v>772</v>
      </c>
    </row>
    <row r="47" spans="1:11" ht="28.8" customHeight="1" x14ac:dyDescent="0.3">
      <c r="A47" s="75" t="s">
        <v>795</v>
      </c>
      <c r="B47" s="72" t="s">
        <v>746</v>
      </c>
      <c r="C47" s="3" t="s">
        <v>796</v>
      </c>
      <c r="D47" s="73" t="s">
        <v>691</v>
      </c>
      <c r="E47" s="56" t="s">
        <v>797</v>
      </c>
      <c r="F47" s="73" t="s">
        <v>779</v>
      </c>
      <c r="G47" s="79" t="s">
        <v>761</v>
      </c>
    </row>
    <row r="48" spans="1:11" ht="28.8" customHeight="1" x14ac:dyDescent="0.3">
      <c r="A48" s="75" t="s">
        <v>798</v>
      </c>
      <c r="B48" s="72" t="s">
        <v>677</v>
      </c>
      <c r="C48" s="3" t="s">
        <v>799</v>
      </c>
      <c r="D48" s="73" t="s">
        <v>691</v>
      </c>
      <c r="E48" s="56" t="s">
        <v>791</v>
      </c>
      <c r="F48" s="73" t="s">
        <v>270</v>
      </c>
      <c r="G48" s="73" t="s">
        <v>772</v>
      </c>
    </row>
    <row r="51" spans="1:11" x14ac:dyDescent="0.3">
      <c r="A51" s="176" t="s">
        <v>800</v>
      </c>
      <c r="B51" s="170"/>
      <c r="C51" s="170"/>
      <c r="D51" s="170"/>
      <c r="E51" s="170"/>
      <c r="F51" s="170"/>
      <c r="G51" s="170"/>
      <c r="H51" s="170"/>
      <c r="I51" s="170"/>
      <c r="J51" s="170"/>
      <c r="K51" s="170"/>
    </row>
    <row r="52" spans="1:11" x14ac:dyDescent="0.3">
      <c r="A52" s="58" t="s">
        <v>801</v>
      </c>
      <c r="B52" s="170" t="s">
        <v>802</v>
      </c>
      <c r="C52" s="170"/>
      <c r="D52" s="170"/>
      <c r="E52" s="170"/>
      <c r="F52" s="170"/>
      <c r="G52" s="170"/>
      <c r="H52" s="170"/>
      <c r="I52" s="170"/>
      <c r="J52" s="170"/>
      <c r="K52" s="170"/>
    </row>
    <row r="53" spans="1:11" x14ac:dyDescent="0.3">
      <c r="A53" s="58" t="s">
        <v>803</v>
      </c>
      <c r="B53" s="170" t="s">
        <v>804</v>
      </c>
      <c r="C53" s="170"/>
      <c r="D53" s="170"/>
      <c r="E53" s="170"/>
      <c r="F53" s="170"/>
      <c r="G53" s="170"/>
      <c r="H53" s="170"/>
      <c r="I53" s="170"/>
      <c r="J53" s="170"/>
      <c r="K53" s="170"/>
    </row>
    <row r="54" spans="1:11" x14ac:dyDescent="0.3">
      <c r="A54" s="58" t="s">
        <v>805</v>
      </c>
      <c r="B54" s="170" t="s">
        <v>806</v>
      </c>
      <c r="C54" s="170"/>
      <c r="D54" s="170"/>
      <c r="E54" s="170"/>
      <c r="F54" s="170"/>
      <c r="G54" s="170"/>
      <c r="H54" s="170"/>
      <c r="I54" s="170"/>
      <c r="J54" s="170"/>
      <c r="K54" s="170"/>
    </row>
    <row r="55" spans="1:11" x14ac:dyDescent="0.3">
      <c r="A55" s="58" t="s">
        <v>807</v>
      </c>
      <c r="B55" s="170" t="s">
        <v>808</v>
      </c>
      <c r="C55" s="170"/>
      <c r="D55" s="170"/>
      <c r="E55" s="170"/>
      <c r="F55" s="170"/>
      <c r="G55" s="170"/>
      <c r="H55" s="170"/>
      <c r="I55" s="170"/>
      <c r="J55" s="170"/>
      <c r="K55" s="170"/>
    </row>
    <row r="56" spans="1:11" x14ac:dyDescent="0.3">
      <c r="A56" s="58" t="s">
        <v>809</v>
      </c>
      <c r="B56" s="170" t="s">
        <v>810</v>
      </c>
      <c r="C56" s="170"/>
      <c r="D56" s="170"/>
      <c r="E56" s="170"/>
      <c r="F56" s="170"/>
      <c r="G56" s="170"/>
      <c r="H56" s="170"/>
      <c r="I56" s="170"/>
      <c r="J56" s="170"/>
      <c r="K56" s="170"/>
    </row>
    <row r="57" spans="1:11" x14ac:dyDescent="0.3">
      <c r="A57" s="58" t="s">
        <v>811</v>
      </c>
      <c r="B57" s="170" t="s">
        <v>812</v>
      </c>
      <c r="C57" s="170"/>
      <c r="D57" s="170"/>
      <c r="E57" s="170"/>
      <c r="F57" s="170"/>
      <c r="G57" s="170"/>
      <c r="H57" s="170"/>
      <c r="I57" s="170"/>
      <c r="J57" s="170"/>
      <c r="K57" s="170"/>
    </row>
    <row r="58" spans="1:11" x14ac:dyDescent="0.3">
      <c r="A58" s="58" t="s">
        <v>813</v>
      </c>
      <c r="B58" s="170" t="s">
        <v>814</v>
      </c>
      <c r="C58" s="170"/>
      <c r="D58" s="170"/>
      <c r="E58" s="170"/>
      <c r="F58" s="170"/>
      <c r="G58" s="170"/>
      <c r="H58" s="170"/>
      <c r="I58" s="170"/>
      <c r="J58" s="170"/>
      <c r="K58" s="170"/>
    </row>
    <row r="59" spans="1:11" x14ac:dyDescent="0.3">
      <c r="A59" s="58" t="s">
        <v>815</v>
      </c>
      <c r="B59" s="170" t="s">
        <v>822</v>
      </c>
      <c r="C59" s="170"/>
      <c r="D59" s="170"/>
      <c r="E59" s="170"/>
      <c r="F59" s="170"/>
      <c r="G59" s="170"/>
      <c r="H59" s="170"/>
      <c r="I59" s="170"/>
      <c r="J59" s="170"/>
      <c r="K59" s="170"/>
    </row>
    <row r="62" spans="1:11" x14ac:dyDescent="0.3">
      <c r="A62" s="175" t="s">
        <v>816</v>
      </c>
      <c r="B62" s="170"/>
      <c r="C62" s="170"/>
      <c r="D62" s="170"/>
      <c r="E62" s="170"/>
      <c r="F62" s="170"/>
      <c r="G62" s="170"/>
      <c r="H62" s="170"/>
      <c r="I62" s="170"/>
      <c r="J62" s="170"/>
      <c r="K62" s="170"/>
    </row>
    <row r="63" spans="1:11" x14ac:dyDescent="0.3">
      <c r="A63" s="175" t="s">
        <v>817</v>
      </c>
      <c r="B63" s="170"/>
      <c r="C63" s="170"/>
      <c r="D63" s="170"/>
      <c r="E63" s="170"/>
      <c r="F63" s="170"/>
      <c r="G63" s="170"/>
      <c r="H63" s="170"/>
      <c r="I63" s="170"/>
      <c r="J63" s="170"/>
      <c r="K63" s="170"/>
    </row>
  </sheetData>
  <mergeCells count="23">
    <mergeCell ref="A1:K1"/>
    <mergeCell ref="B5:K5"/>
    <mergeCell ref="B4:K4"/>
    <mergeCell ref="B7:K7"/>
    <mergeCell ref="B54:K54"/>
    <mergeCell ref="A3:K3"/>
    <mergeCell ref="B11:K11"/>
    <mergeCell ref="B6:K6"/>
    <mergeCell ref="A62:K62"/>
    <mergeCell ref="B53:K53"/>
    <mergeCell ref="A63:K63"/>
    <mergeCell ref="A9:K9"/>
    <mergeCell ref="B59:K59"/>
    <mergeCell ref="B56:K56"/>
    <mergeCell ref="B58:K58"/>
    <mergeCell ref="B52:K52"/>
    <mergeCell ref="A33:K33"/>
    <mergeCell ref="B12:K12"/>
    <mergeCell ref="A14:K14"/>
    <mergeCell ref="A22:K22"/>
    <mergeCell ref="B57:K57"/>
    <mergeCell ref="A51:K51"/>
    <mergeCell ref="B55:K5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Dimensionnement</vt:lpstr>
      <vt:lpstr>Organisation_SCRUM</vt:lpstr>
      <vt:lpstr>Registre_CNIL</vt:lpstr>
      <vt:lpstr>Analyse_des_risques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gregoiremadman@gmail.com</cp:lastModifiedBy>
  <cp:revision>1</cp:revision>
  <dcterms:created xsi:type="dcterms:W3CDTF">2025-10-14T13:58:00Z</dcterms:created>
  <dcterms:modified xsi:type="dcterms:W3CDTF">2025-10-23T13:17:53Z</dcterms:modified>
  <dc:language>en-US</dc:language>
</cp:coreProperties>
</file>